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787" activeTab="0"/>
  </bookViews>
  <sheets>
    <sheet name="الراتب الأساسي " sheetId="1" r:id="rId1"/>
    <sheet name="الراتب الصافي" sheetId="2" r:id="rId2"/>
    <sheet name="المساعدين" sheetId="3" r:id="rId3"/>
    <sheet name="الفنيين" sheetId="4" r:id="rId4"/>
    <sheet name="الأخصائيين" sheetId="5" r:id="rId5"/>
    <sheet name="أخصائي أول" sheetId="6" r:id="rId6"/>
    <sheet name="أخصائي إستشاري" sheetId="7" r:id="rId7"/>
    <sheet name="الصيادلة" sheetId="8" r:id="rId8"/>
    <sheet name="صيدلي أول" sheetId="9" r:id="rId9"/>
    <sheet name="صيدلي إستشاري" sheetId="10" r:id="rId10"/>
    <sheet name="طبيب مقيم" sheetId="11" r:id="rId11"/>
    <sheet name="طبيب نائب" sheetId="12" r:id="rId12"/>
    <sheet name="طبيب استشاري" sheetId="13" r:id="rId13"/>
    <sheet name="ورقة1" sheetId="14" r:id="rId14"/>
    <sheet name="ورقة2" sheetId="15" r:id="rId15"/>
  </sheets>
  <definedNames/>
  <calcPr fullCalcOnLoad="1"/>
</workbook>
</file>

<file path=xl/sharedStrings.xml><?xml version="1.0" encoding="utf-8"?>
<sst xmlns="http://schemas.openxmlformats.org/spreadsheetml/2006/main" count="696" uniqueCount="92">
  <si>
    <t>المستوى</t>
  </si>
  <si>
    <t>الدرجة</t>
  </si>
  <si>
    <t>اصل الراتب</t>
  </si>
  <si>
    <t>بدل التفرغ</t>
  </si>
  <si>
    <t>بدل النقل</t>
  </si>
  <si>
    <t>المخصوم للتقاعد</t>
  </si>
  <si>
    <t>العلاوة السنوية</t>
  </si>
  <si>
    <t>الأول</t>
  </si>
  <si>
    <t>الثاني</t>
  </si>
  <si>
    <t>الثالث</t>
  </si>
  <si>
    <t>الرابع</t>
  </si>
  <si>
    <t>الخامس</t>
  </si>
  <si>
    <t>السادس</t>
  </si>
  <si>
    <t>السابع</t>
  </si>
  <si>
    <t>صافي الراتب</t>
  </si>
  <si>
    <t>مبلغ التنقلات</t>
  </si>
  <si>
    <t>المرتبة الخامسة</t>
  </si>
  <si>
    <t>المرتبة السادسة</t>
  </si>
  <si>
    <t>المرتبة السابعة</t>
  </si>
  <si>
    <t>المرتبة الثامنة</t>
  </si>
  <si>
    <t>المرتبة التاسعة</t>
  </si>
  <si>
    <t>المرتبة العاشرة</t>
  </si>
  <si>
    <t>درجة ضيافة ( سياحية )</t>
  </si>
  <si>
    <t>المرتبة الحادية عشر</t>
  </si>
  <si>
    <t xml:space="preserve">درجـة  أولـى </t>
  </si>
  <si>
    <t>المرتبة الثانية عشر</t>
  </si>
  <si>
    <t>أصل الراتب</t>
  </si>
  <si>
    <t>المرتبة المقابلة</t>
  </si>
  <si>
    <r>
      <rPr>
        <i/>
        <sz val="12"/>
        <rFont val="Times New Roman"/>
        <family val="1"/>
      </rPr>
      <t>E-mail: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bssam05@hotmail.com                                                                 لا تنسونا من صالح دعائكم               </t>
    </r>
  </si>
  <si>
    <r>
      <rPr>
        <i/>
        <sz val="12"/>
        <rFont val="Times New Roman"/>
        <family val="1"/>
      </rPr>
      <t>E-mail: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bssam05@hotmail.com                                                                  لا تنسونا من صالح دعائكم                                                               </t>
    </r>
  </si>
  <si>
    <t>تذكرة السفر</t>
  </si>
  <si>
    <t>المرتبة الثالثة عشر</t>
  </si>
  <si>
    <t>المرتبة الرابعة عشر</t>
  </si>
  <si>
    <t>خارجي 300</t>
  </si>
  <si>
    <t>المرتبة الخامسة عشر</t>
  </si>
  <si>
    <t>ملاحظة : من يصل من شاغلي فئة ( طبيب استشاري ) إلى نهاية الحد الأعلى من المستوى السابع يستمر في منحه زيادة سنوية بمقدار العلاوة المحددة لذلك المستوى ويشترط لمنحها توفر الشروط المحددة لمنحها ، وتمنح في محرم من كل عام وتعتبر مكافأة لا يترتب عليها تغيير في سلم الأجور .</t>
  </si>
  <si>
    <t xml:space="preserve">المرتبة الرابعة عشر </t>
  </si>
  <si>
    <t>داخلي 23.33</t>
  </si>
  <si>
    <t>خارجي 23.33</t>
  </si>
  <si>
    <t>صافي الراتب مع  بدل العدوى</t>
  </si>
  <si>
    <t>مبلغ الإنتداب الداخلي</t>
  </si>
  <si>
    <t>سلم رواتب الفنيين بعد إضافة بدل غلاء المعيشة للراتب الأساسي إعتباراً من 25 / 6 /1432</t>
  </si>
  <si>
    <t>صافي الراتب مع بدل العدوى</t>
  </si>
  <si>
    <t>سلم راتب الأخصائي بعد إضافة بدل غلاء المعيشة للراتب الأساسي إعتباراً من 25 / 6 /1432</t>
  </si>
  <si>
    <t>داخلي 30</t>
  </si>
  <si>
    <t>خارجي 30</t>
  </si>
  <si>
    <t>صافي الراتب مع بدل الندرة</t>
  </si>
  <si>
    <t xml:space="preserve"> الإنتداب الداخلي</t>
  </si>
  <si>
    <t>سلم راتب الأخصائي الأول بعد إضافة بدل غلاء المعيشة للراتب الأساسي إعتباراً من 25 / 6 /1432</t>
  </si>
  <si>
    <t xml:space="preserve"> داخلي 16.66  </t>
  </si>
  <si>
    <t xml:space="preserve"> خارجي 16.66</t>
  </si>
  <si>
    <t>سلم راتب المساعد الصحي بعد إضافة بدل غلاء المعيشة للراتب الأساسي إعتباراً من 25 / 6 /1432</t>
  </si>
  <si>
    <t>بدل الندرة</t>
  </si>
  <si>
    <t>سلم راتب الصيدلي بعد إضافة بدل غلاء المعيشة للراتب الأساسي إعتباراً من 25 / 6 /1432</t>
  </si>
  <si>
    <t>سلم راتب الأخصائي الإستشاري بعد إضافة بدل غلاء المعيشة للراتب الأساسي إعتباراً من 25 / 6 /1432</t>
  </si>
  <si>
    <t>المرتة الثالثة عشر</t>
  </si>
  <si>
    <t>درجة أولى</t>
  </si>
  <si>
    <t>سلم راتب الصيدلي الأول بعد إضافة بدل غلاء المعيشة للراتب الأساسي إعتباراً من 25 / 6 /1432</t>
  </si>
  <si>
    <t>داخلي 40</t>
  </si>
  <si>
    <t>سلم راتب الصيدلي الإستشاري بعد إضافة بدل غلاء المعيشة للراتب الأساسي إعتباراً من 25 / 6 /1432</t>
  </si>
  <si>
    <t>سلم راتب الطبيب المقيم بعد إضافة بدل غلاء المعيشة للراتب الأساسي إعتباراً من 25 / 6 /1432</t>
  </si>
  <si>
    <t>سلم راتب الطبيب النائب بعد إضافة بدل غلاء المعيشة للراتب الأساسي إعتباراً من 25 / 6 /1432</t>
  </si>
  <si>
    <t>سلم راتب الطبيب الإستشاري بعد إضافة بدل غلاء المعيشة للراتب الأساسي إعتباراً من 25 / 6 /1432</t>
  </si>
  <si>
    <t>(1) لائحة الوظائف الصحية الصادرة بقرار مجلس الخدمة المدنية رقم 241/1 وتاريخ 1412/3/28 هـ</t>
  </si>
  <si>
    <t xml:space="preserve">مساعد صحي </t>
  </si>
  <si>
    <t>المساعدين الصحيين</t>
  </si>
  <si>
    <t>فني</t>
  </si>
  <si>
    <t>الفنيين</t>
  </si>
  <si>
    <t>اخصائي</t>
  </si>
  <si>
    <t xml:space="preserve">أخصائي أول </t>
  </si>
  <si>
    <t xml:space="preserve">أخصائي استشاري </t>
  </si>
  <si>
    <t>الاخصائيين</t>
  </si>
  <si>
    <t>صيدلي</t>
  </si>
  <si>
    <t xml:space="preserve">صيدلي أول </t>
  </si>
  <si>
    <t xml:space="preserve">صيدلي استشاري </t>
  </si>
  <si>
    <t>الصيادلة</t>
  </si>
  <si>
    <t>طبيب مقيم</t>
  </si>
  <si>
    <t>طبيب نائب</t>
  </si>
  <si>
    <t>طبيب استشاري</t>
  </si>
  <si>
    <t>الاطباء</t>
  </si>
  <si>
    <t>ع/د</t>
  </si>
  <si>
    <t xml:space="preserve">الفئة        الدرجة </t>
  </si>
  <si>
    <t>المجموعة</t>
  </si>
  <si>
    <t>المعتمد بالأمر الكريم رقم (4097/م ب) وتاريخ 1432/6/25هـ اعتباراً من 1432/6/25هـ</t>
  </si>
  <si>
    <r>
      <t xml:space="preserve">سلم رواتب لائحة الوظائف الصحية  </t>
    </r>
    <r>
      <rPr>
        <b/>
        <sz val="10"/>
        <rFont val="Arabic Transparent"/>
        <family val="0"/>
      </rPr>
      <t>(1)</t>
    </r>
    <r>
      <rPr>
        <b/>
        <sz val="14"/>
        <rFont val="Arabic Transparent"/>
        <family val="0"/>
      </rPr>
      <t xml:space="preserve"> </t>
    </r>
  </si>
  <si>
    <t xml:space="preserve">(1) لائحة الوظائف الصحية الصادرة بقرار مجلس الخدمة المدنية رقم 241/1 وتاريخ 1412/3/28 </t>
  </si>
  <si>
    <t>الصادر بالمرسوم الملكي رقم (م/30) وتاريخ 1430/6/2هـ</t>
  </si>
  <si>
    <t>صافي رواتب لائحة الوظائف الصحية إعتباراً من 1432/6/25</t>
  </si>
  <si>
    <r>
      <rPr>
        <i/>
        <sz val="9"/>
        <rFont val="Times New Roman"/>
        <family val="1"/>
      </rPr>
      <t>E-mail:</t>
    </r>
    <r>
      <rPr>
        <b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 xml:space="preserve">bssam05@hotmail.com                                                                                                                                                                                          لا تنسونا من صالح دعائكم               </t>
    </r>
  </si>
  <si>
    <t xml:space="preserve">             ملاحظة : من يصل من شاغلي فئة ( طبيب استشاري ) إلى نهاية الحد الأعلى من المستوى السابع يستمر في منحه زيادة سنوية بمقدار العلاوة المحددة لذلك المستوى ويشترط لمنحها توفر الشروط المحددة لمنحها ، وتمنح في محرم من كل عام وتعتبر مكافأة لا يترتب عليها تغيير في سلم الأجور .</t>
  </si>
  <si>
    <t>المرتبة الأولى - الرابعة</t>
  </si>
  <si>
    <t>E-mail: bssam05@hotmail.com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</si>
</sst>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[$-401]hh:mm:ss\ AM/PM"/>
    <numFmt numFmtId="165" formatCode="0.0"/>
    <numFmt numFmtId="166" formatCode="0.000"/>
    <numFmt numFmtId="167" formatCode="0.0000"/>
    <numFmt numFmtId="168" formatCode="&quot;نعم&quot;\,\ &quot;نعم&quot;\,\ &quot;لا&quot;"/>
    <numFmt numFmtId="169" formatCode="&quot;True&quot;;&quot;True&quot;;&quot;False&quot;"/>
    <numFmt numFmtId="170" formatCode="&quot;تشغيل&quot;\,\ &quot;تشغيل&quot;\,\ &quot;إيقاف تشغيل&quot;"/>
    <numFmt numFmtId="171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abic Transparent"/>
      <family val="0"/>
    </font>
    <font>
      <b/>
      <sz val="13"/>
      <name val="Arial"/>
      <family val="2"/>
    </font>
    <font>
      <b/>
      <sz val="11"/>
      <name val="Arabic Transparent"/>
      <family val="0"/>
    </font>
    <font>
      <b/>
      <sz val="16"/>
      <name val="Arabic Transparent"/>
      <family val="0"/>
    </font>
    <font>
      <b/>
      <sz val="14"/>
      <name val="Arabic Transparent"/>
      <family val="0"/>
    </font>
    <font>
      <sz val="10"/>
      <name val="Arabic Transparent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medium"/>
      <bottom style="medium"/>
      <diagonal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0" borderId="2" applyNumberFormat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0" fillId="32" borderId="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readingOrder="2"/>
    </xf>
    <xf numFmtId="0" fontId="2" fillId="0" borderId="10" xfId="0" applyFont="1" applyFill="1" applyBorder="1" applyAlignment="1">
      <alignment horizontal="center" vertical="center" readingOrder="2"/>
    </xf>
    <xf numFmtId="1" fontId="2" fillId="0" borderId="10" xfId="0" applyNumberFormat="1" applyFont="1" applyFill="1" applyBorder="1" applyAlignment="1">
      <alignment horizontal="center" vertical="center" readingOrder="2"/>
    </xf>
    <xf numFmtId="0" fontId="2" fillId="0" borderId="11" xfId="0" applyFont="1" applyFill="1" applyBorder="1" applyAlignment="1">
      <alignment horizontal="center" vertical="center" readingOrder="2"/>
    </xf>
    <xf numFmtId="2" fontId="2" fillId="0" borderId="11" xfId="0" applyNumberFormat="1" applyFont="1" applyFill="1" applyBorder="1" applyAlignment="1">
      <alignment horizontal="center" vertical="center" readingOrder="2"/>
    </xf>
    <xf numFmtId="0" fontId="2" fillId="0" borderId="12" xfId="0" applyFont="1" applyFill="1" applyBorder="1" applyAlignment="1">
      <alignment horizontal="center" vertical="center" readingOrder="2"/>
    </xf>
    <xf numFmtId="1" fontId="2" fillId="0" borderId="12" xfId="0" applyNumberFormat="1" applyFont="1" applyFill="1" applyBorder="1" applyAlignment="1">
      <alignment horizontal="center" vertical="center" readingOrder="2"/>
    </xf>
    <xf numFmtId="2" fontId="2" fillId="0" borderId="12" xfId="0" applyNumberFormat="1" applyFont="1" applyFill="1" applyBorder="1" applyAlignment="1">
      <alignment horizontal="center" vertical="center" readingOrder="2"/>
    </xf>
    <xf numFmtId="0" fontId="2" fillId="0" borderId="13" xfId="0" applyFont="1" applyFill="1" applyBorder="1" applyAlignment="1">
      <alignment horizontal="center" vertical="center" readingOrder="2"/>
    </xf>
    <xf numFmtId="0" fontId="2" fillId="0" borderId="14" xfId="0" applyFont="1" applyFill="1" applyBorder="1" applyAlignment="1">
      <alignment horizontal="center" vertical="center" readingOrder="2"/>
    </xf>
    <xf numFmtId="0" fontId="2" fillId="0" borderId="15" xfId="0" applyFont="1" applyFill="1" applyBorder="1" applyAlignment="1">
      <alignment horizontal="center" vertical="center" readingOrder="2"/>
    </xf>
    <xf numFmtId="0" fontId="0" fillId="0" borderId="0" xfId="0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vertical="center" readingOrder="2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 readingOrder="2"/>
    </xf>
    <xf numFmtId="0" fontId="11" fillId="0" borderId="12" xfId="0" applyFont="1" applyFill="1" applyBorder="1" applyAlignment="1">
      <alignment horizontal="center" vertical="center" readingOrder="2"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13" fillId="33" borderId="17" xfId="0" applyFont="1" applyFill="1" applyBorder="1" applyAlignment="1">
      <alignment horizontal="center" vertical="center" textRotation="90" readingOrder="2"/>
    </xf>
    <xf numFmtId="0" fontId="13" fillId="0" borderId="18" xfId="0" applyFont="1" applyBorder="1" applyAlignment="1">
      <alignment horizontal="center" vertical="center" textRotation="90" readingOrder="2"/>
    </xf>
    <xf numFmtId="0" fontId="13" fillId="0" borderId="19" xfId="0" applyFont="1" applyBorder="1" applyAlignment="1">
      <alignment horizontal="center" vertical="center" textRotation="90" readingOrder="2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/>
    </xf>
    <xf numFmtId="0" fontId="13" fillId="33" borderId="21" xfId="0" applyFont="1" applyFill="1" applyBorder="1" applyAlignment="1">
      <alignment horizontal="center" vertical="center" textRotation="90" readingOrder="2"/>
    </xf>
    <xf numFmtId="0" fontId="13" fillId="0" borderId="11" xfId="0" applyFont="1" applyBorder="1" applyAlignment="1">
      <alignment horizontal="center" vertical="center" textRotation="90" readingOrder="2"/>
    </xf>
    <xf numFmtId="0" fontId="13" fillId="0" borderId="15" xfId="0" applyFont="1" applyBorder="1" applyAlignment="1">
      <alignment horizontal="center" vertical="center" textRotation="90" readingOrder="2"/>
    </xf>
    <xf numFmtId="0" fontId="13" fillId="33" borderId="22" xfId="0" applyFont="1" applyFill="1" applyBorder="1" applyAlignment="1">
      <alignment horizontal="center" vertical="center" textRotation="90" readingOrder="2"/>
    </xf>
    <xf numFmtId="0" fontId="13" fillId="0" borderId="10" xfId="0" applyFont="1" applyBorder="1" applyAlignment="1">
      <alignment horizontal="center" vertical="center" textRotation="90" readingOrder="2"/>
    </xf>
    <xf numFmtId="0" fontId="13" fillId="0" borderId="14" xfId="0" applyFont="1" applyBorder="1" applyAlignment="1">
      <alignment horizontal="center" vertical="center" textRotation="90" readingOrder="2"/>
    </xf>
    <xf numFmtId="0" fontId="13" fillId="33" borderId="23" xfId="0" applyFont="1" applyFill="1" applyBorder="1" applyAlignment="1">
      <alignment horizontal="center" vertical="center" textRotation="90" readingOrder="2"/>
    </xf>
    <xf numFmtId="0" fontId="13" fillId="0" borderId="12" xfId="0" applyFont="1" applyBorder="1" applyAlignment="1">
      <alignment horizontal="center" vertical="center" textRotation="90" readingOrder="2"/>
    </xf>
    <xf numFmtId="0" fontId="13" fillId="0" borderId="13" xfId="0" applyFont="1" applyBorder="1" applyAlignment="1">
      <alignment horizontal="center" vertical="center" textRotation="90" readingOrder="2"/>
    </xf>
    <xf numFmtId="0" fontId="13" fillId="0" borderId="0" xfId="0" applyFont="1" applyFill="1" applyBorder="1" applyAlignment="1">
      <alignment horizontal="center" vertical="center" readingOrder="2"/>
    </xf>
    <xf numFmtId="0" fontId="13" fillId="33" borderId="24" xfId="0" applyFont="1" applyFill="1" applyBorder="1" applyAlignment="1">
      <alignment horizontal="center" vertical="center" textRotation="90" readingOrder="2"/>
    </xf>
    <xf numFmtId="0" fontId="13" fillId="0" borderId="16" xfId="0" applyFont="1" applyBorder="1" applyAlignment="1">
      <alignment horizontal="center" vertical="center" readingOrder="2"/>
    </xf>
    <xf numFmtId="0" fontId="13" fillId="0" borderId="25" xfId="0" applyFont="1" applyBorder="1" applyAlignment="1">
      <alignment horizontal="center" vertical="center" readingOrder="2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3" fillId="0" borderId="25" xfId="0" applyFont="1" applyFill="1" applyBorder="1" applyAlignment="1">
      <alignment horizontal="center" vertical="center" readingOrder="2"/>
    </xf>
    <xf numFmtId="0" fontId="13" fillId="0" borderId="16" xfId="0" applyFont="1" applyFill="1" applyBorder="1" applyAlignment="1">
      <alignment horizontal="center" vertical="center" readingOrder="2"/>
    </xf>
    <xf numFmtId="0" fontId="13" fillId="0" borderId="24" xfId="0" applyFont="1" applyFill="1" applyBorder="1" applyAlignment="1">
      <alignment horizontal="center" vertical="center" textRotation="90" readingOrder="2"/>
    </xf>
    <xf numFmtId="0" fontId="13" fillId="0" borderId="13" xfId="0" applyFont="1" applyFill="1" applyBorder="1" applyAlignment="1">
      <alignment horizontal="center" vertical="center" textRotation="90" readingOrder="2"/>
    </xf>
    <xf numFmtId="0" fontId="13" fillId="0" borderId="12" xfId="0" applyFont="1" applyFill="1" applyBorder="1" applyAlignment="1">
      <alignment horizontal="center" vertical="center" textRotation="90" readingOrder="2"/>
    </xf>
    <xf numFmtId="0" fontId="13" fillId="0" borderId="23" xfId="0" applyFont="1" applyFill="1" applyBorder="1" applyAlignment="1">
      <alignment horizontal="center" vertical="center" textRotation="90" readingOrder="2"/>
    </xf>
    <xf numFmtId="2" fontId="0" fillId="0" borderId="0" xfId="0" applyNumberFormat="1" applyFill="1" applyAlignment="1">
      <alignment/>
    </xf>
    <xf numFmtId="0" fontId="13" fillId="0" borderId="14" xfId="0" applyFont="1" applyFill="1" applyBorder="1" applyAlignment="1">
      <alignment horizontal="center" vertical="center" textRotation="90" readingOrder="2"/>
    </xf>
    <xf numFmtId="0" fontId="13" fillId="0" borderId="10" xfId="0" applyFont="1" applyFill="1" applyBorder="1" applyAlignment="1">
      <alignment horizontal="center" vertical="center" textRotation="90" readingOrder="2"/>
    </xf>
    <xf numFmtId="0" fontId="13" fillId="0" borderId="22" xfId="0" applyFont="1" applyFill="1" applyBorder="1" applyAlignment="1">
      <alignment horizontal="center" vertical="center" textRotation="90" readingOrder="2"/>
    </xf>
    <xf numFmtId="0" fontId="13" fillId="0" borderId="15" xfId="0" applyFont="1" applyFill="1" applyBorder="1" applyAlignment="1">
      <alignment horizontal="center" vertical="center" textRotation="90" readingOrder="2"/>
    </xf>
    <xf numFmtId="0" fontId="13" fillId="0" borderId="11" xfId="0" applyFont="1" applyFill="1" applyBorder="1" applyAlignment="1">
      <alignment horizontal="center" vertical="center" textRotation="90" readingOrder="2"/>
    </xf>
    <xf numFmtId="0" fontId="13" fillId="0" borderId="21" xfId="0" applyFont="1" applyFill="1" applyBorder="1" applyAlignment="1">
      <alignment horizontal="center" vertical="center" textRotation="90" readingOrder="2"/>
    </xf>
    <xf numFmtId="0" fontId="13" fillId="0" borderId="20" xfId="0" applyFont="1" applyFill="1" applyBorder="1" applyAlignment="1">
      <alignment horizontal="center" vertical="center" textRotation="90"/>
    </xf>
    <xf numFmtId="0" fontId="13" fillId="0" borderId="19" xfId="0" applyFont="1" applyFill="1" applyBorder="1" applyAlignment="1">
      <alignment horizontal="center" vertical="center" textRotation="90" readingOrder="2"/>
    </xf>
    <xf numFmtId="0" fontId="13" fillId="0" borderId="18" xfId="0" applyFont="1" applyFill="1" applyBorder="1" applyAlignment="1">
      <alignment horizontal="center" vertical="center" textRotation="90" readingOrder="2"/>
    </xf>
    <xf numFmtId="0" fontId="13" fillId="0" borderId="17" xfId="0" applyFont="1" applyFill="1" applyBorder="1" applyAlignment="1">
      <alignment horizontal="center" vertical="center" textRotation="90" readingOrder="2"/>
    </xf>
    <xf numFmtId="0" fontId="13" fillId="0" borderId="2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vertical="center"/>
    </xf>
    <xf numFmtId="2" fontId="11" fillId="0" borderId="19" xfId="0" applyNumberFormat="1" applyFont="1" applyFill="1" applyBorder="1" applyAlignment="1">
      <alignment horizontal="center" vertical="center" textRotation="90" readingOrder="2"/>
    </xf>
    <xf numFmtId="2" fontId="11" fillId="0" borderId="18" xfId="0" applyNumberFormat="1" applyFont="1" applyFill="1" applyBorder="1" applyAlignment="1">
      <alignment horizontal="center" vertical="center" textRotation="90" readingOrder="2"/>
    </xf>
    <xf numFmtId="0" fontId="11" fillId="0" borderId="17" xfId="0" applyFont="1" applyFill="1" applyBorder="1" applyAlignment="1">
      <alignment horizontal="center" vertical="center" textRotation="90" readingOrder="2"/>
    </xf>
    <xf numFmtId="1" fontId="0" fillId="0" borderId="0" xfId="0" applyNumberFormat="1" applyFill="1" applyAlignment="1">
      <alignment/>
    </xf>
    <xf numFmtId="2" fontId="11" fillId="0" borderId="13" xfId="0" applyNumberFormat="1" applyFont="1" applyFill="1" applyBorder="1" applyAlignment="1">
      <alignment horizontal="center" vertical="center" textRotation="90" readingOrder="2"/>
    </xf>
    <xf numFmtId="2" fontId="11" fillId="0" borderId="12" xfId="0" applyNumberFormat="1" applyFont="1" applyFill="1" applyBorder="1" applyAlignment="1">
      <alignment horizontal="center" vertical="center" textRotation="90" readingOrder="2"/>
    </xf>
    <xf numFmtId="0" fontId="11" fillId="0" borderId="23" xfId="0" applyFont="1" applyFill="1" applyBorder="1" applyAlignment="1">
      <alignment horizontal="center" vertical="center" textRotation="90" readingOrder="2"/>
    </xf>
    <xf numFmtId="1" fontId="11" fillId="0" borderId="12" xfId="0" applyNumberFormat="1" applyFont="1" applyFill="1" applyBorder="1" applyAlignment="1">
      <alignment horizontal="center" vertical="center" textRotation="90" readingOrder="2"/>
    </xf>
    <xf numFmtId="2" fontId="11" fillId="0" borderId="14" xfId="0" applyNumberFormat="1" applyFont="1" applyFill="1" applyBorder="1" applyAlignment="1">
      <alignment horizontal="center" vertical="center" textRotation="90" readingOrder="2"/>
    </xf>
    <xf numFmtId="2" fontId="11" fillId="0" borderId="10" xfId="0" applyNumberFormat="1" applyFont="1" applyFill="1" applyBorder="1" applyAlignment="1">
      <alignment horizontal="center" vertical="center" textRotation="90" readingOrder="2"/>
    </xf>
    <xf numFmtId="1" fontId="11" fillId="0" borderId="10" xfId="0" applyNumberFormat="1" applyFont="1" applyFill="1" applyBorder="1" applyAlignment="1">
      <alignment horizontal="center" vertical="center" textRotation="90" readingOrder="2"/>
    </xf>
    <xf numFmtId="0" fontId="11" fillId="0" borderId="22" xfId="0" applyFont="1" applyFill="1" applyBorder="1" applyAlignment="1">
      <alignment horizontal="center" vertical="center" textRotation="90" readingOrder="2"/>
    </xf>
    <xf numFmtId="1" fontId="11" fillId="0" borderId="15" xfId="0" applyNumberFormat="1" applyFont="1" applyFill="1" applyBorder="1" applyAlignment="1">
      <alignment horizontal="center" vertical="center" textRotation="90" readingOrder="2"/>
    </xf>
    <xf numFmtId="2" fontId="11" fillId="0" borderId="11" xfId="0" applyNumberFormat="1" applyFont="1" applyFill="1" applyBorder="1" applyAlignment="1">
      <alignment horizontal="center" vertical="center" textRotation="90" readingOrder="2"/>
    </xf>
    <xf numFmtId="0" fontId="11" fillId="0" borderId="21" xfId="0" applyFont="1" applyFill="1" applyBorder="1" applyAlignment="1">
      <alignment horizontal="center" vertical="center" textRotation="90" readingOrder="2"/>
    </xf>
    <xf numFmtId="2" fontId="11" fillId="0" borderId="15" xfId="0" applyNumberFormat="1" applyFont="1" applyFill="1" applyBorder="1" applyAlignment="1">
      <alignment horizontal="center" vertical="center" textRotation="90" readingOrder="2"/>
    </xf>
    <xf numFmtId="1" fontId="11" fillId="0" borderId="13" xfId="0" applyNumberFormat="1" applyFont="1" applyFill="1" applyBorder="1" applyAlignment="1">
      <alignment horizontal="center" vertical="center" textRotation="90" readingOrder="2"/>
    </xf>
    <xf numFmtId="1" fontId="11" fillId="0" borderId="14" xfId="0" applyNumberFormat="1" applyFont="1" applyFill="1" applyBorder="1" applyAlignment="1">
      <alignment horizontal="center" vertical="center" textRotation="90" readingOrder="2"/>
    </xf>
    <xf numFmtId="1" fontId="11" fillId="0" borderId="11" xfId="0" applyNumberFormat="1" applyFont="1" applyFill="1" applyBorder="1" applyAlignment="1">
      <alignment horizontal="center" vertical="center" textRotation="90" readingOrder="2"/>
    </xf>
    <xf numFmtId="0" fontId="16" fillId="0" borderId="21" xfId="0" applyFont="1" applyFill="1" applyBorder="1" applyAlignment="1">
      <alignment horizontal="center" vertical="center" textRotation="90" readingOrder="2"/>
    </xf>
    <xf numFmtId="0" fontId="0" fillId="0" borderId="26" xfId="0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1" fillId="0" borderId="26" xfId="0" applyFont="1" applyFill="1" applyBorder="1" applyAlignment="1">
      <alignment textRotation="90" readingOrder="2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right" readingOrder="2"/>
    </xf>
    <xf numFmtId="0" fontId="13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textRotation="90"/>
    </xf>
    <xf numFmtId="0" fontId="13" fillId="0" borderId="34" xfId="0" applyFont="1" applyBorder="1" applyAlignment="1">
      <alignment horizontal="center" vertical="center" textRotation="90"/>
    </xf>
    <xf numFmtId="0" fontId="13" fillId="0" borderId="35" xfId="0" applyFont="1" applyBorder="1" applyAlignment="1">
      <alignment horizontal="center" vertical="center" textRotation="90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textRotation="90"/>
    </xf>
    <xf numFmtId="0" fontId="13" fillId="0" borderId="39" xfId="0" applyFont="1" applyBorder="1" applyAlignment="1">
      <alignment horizontal="center" vertical="center" textRotation="90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textRotation="3"/>
    </xf>
    <xf numFmtId="0" fontId="0" fillId="0" borderId="41" xfId="0" applyBorder="1" applyAlignment="1">
      <alignment/>
    </xf>
    <xf numFmtId="0" fontId="15" fillId="0" borderId="4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textRotation="90"/>
    </xf>
    <xf numFmtId="0" fontId="13" fillId="0" borderId="39" xfId="0" applyFont="1" applyFill="1" applyBorder="1" applyAlignment="1">
      <alignment horizontal="center" vertical="center" textRotation="90"/>
    </xf>
    <xf numFmtId="0" fontId="13" fillId="0" borderId="41" xfId="0" applyFont="1" applyFill="1" applyBorder="1" applyAlignment="1">
      <alignment horizontal="center" vertical="center" textRotation="3"/>
    </xf>
    <xf numFmtId="0" fontId="0" fillId="0" borderId="41" xfId="0" applyFill="1" applyBorder="1" applyAlignment="1">
      <alignment/>
    </xf>
    <xf numFmtId="0" fontId="13" fillId="0" borderId="2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textRotation="90"/>
    </xf>
    <xf numFmtId="0" fontId="13" fillId="0" borderId="34" xfId="0" applyFont="1" applyFill="1" applyBorder="1" applyAlignment="1">
      <alignment horizontal="center" vertical="center" textRotation="90"/>
    </xf>
    <xf numFmtId="0" fontId="13" fillId="0" borderId="35" xfId="0" applyFont="1" applyFill="1" applyBorder="1" applyAlignment="1">
      <alignment horizontal="center" vertical="center" textRotation="90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readingOrder="2"/>
    </xf>
    <xf numFmtId="0" fontId="15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Fill="1" applyBorder="1" applyAlignment="1">
      <alignment horizontal="left" textRotation="90" shrinkToFit="1"/>
    </xf>
    <xf numFmtId="0" fontId="13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10" fillId="0" borderId="12" xfId="0" applyFont="1" applyFill="1" applyBorder="1" applyAlignment="1">
      <alignment horizontal="center" vertical="center" readingOrder="2"/>
    </xf>
    <xf numFmtId="0" fontId="10" fillId="0" borderId="10" xfId="0" applyFont="1" applyFill="1" applyBorder="1" applyAlignment="1">
      <alignment horizontal="center" vertical="center" readingOrder="2"/>
    </xf>
    <xf numFmtId="0" fontId="10" fillId="0" borderId="11" xfId="0" applyFont="1" applyFill="1" applyBorder="1" applyAlignment="1">
      <alignment horizontal="center" vertical="center" readingOrder="2"/>
    </xf>
    <xf numFmtId="0" fontId="2" fillId="0" borderId="12" xfId="0" applyFont="1" applyFill="1" applyBorder="1" applyAlignment="1">
      <alignment horizontal="center" vertical="center" textRotation="90" readingOrder="2"/>
    </xf>
    <xf numFmtId="0" fontId="2" fillId="0" borderId="10" xfId="0" applyFont="1" applyFill="1" applyBorder="1" applyAlignment="1">
      <alignment horizontal="center" vertical="center" textRotation="90" readingOrder="2"/>
    </xf>
    <xf numFmtId="0" fontId="2" fillId="0" borderId="11" xfId="0" applyFont="1" applyFill="1" applyBorder="1" applyAlignment="1">
      <alignment horizontal="center" vertical="center" textRotation="90" readingOrder="2"/>
    </xf>
    <xf numFmtId="0" fontId="2" fillId="0" borderId="23" xfId="0" applyFont="1" applyFill="1" applyBorder="1" applyAlignment="1">
      <alignment horizontal="center" vertical="center" textRotation="90" readingOrder="2"/>
    </xf>
    <xf numFmtId="0" fontId="2" fillId="0" borderId="22" xfId="0" applyFont="1" applyFill="1" applyBorder="1" applyAlignment="1">
      <alignment horizontal="center" vertical="center" textRotation="90" readingOrder="2"/>
    </xf>
    <xf numFmtId="0" fontId="2" fillId="0" borderId="21" xfId="0" applyFont="1" applyFill="1" applyBorder="1" applyAlignment="1">
      <alignment horizontal="center" vertical="center" textRotation="90" readingOrder="2"/>
    </xf>
    <xf numFmtId="0" fontId="3" fillId="0" borderId="4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center" vertical="center" readingOrder="2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 shrinkToFit="1" readingOrder="2"/>
    </xf>
    <xf numFmtId="0" fontId="4" fillId="0" borderId="54" xfId="0" applyFont="1" applyFill="1" applyBorder="1" applyAlignment="1">
      <alignment horizontal="center" vertical="center" wrapText="1" shrinkToFit="1" readingOrder="2"/>
    </xf>
    <xf numFmtId="0" fontId="2" fillId="0" borderId="38" xfId="0" applyFont="1" applyFill="1" applyBorder="1" applyAlignment="1">
      <alignment horizontal="center" vertical="center" textRotation="135"/>
    </xf>
    <xf numFmtId="0" fontId="2" fillId="0" borderId="39" xfId="0" applyFont="1" applyFill="1" applyBorder="1" applyAlignment="1">
      <alignment horizontal="center" vertical="center" textRotation="135"/>
    </xf>
    <xf numFmtId="0" fontId="2" fillId="0" borderId="45" xfId="0" applyFont="1" applyFill="1" applyBorder="1" applyAlignment="1">
      <alignment horizontal="center" vertical="center" textRotation="135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textRotation="90"/>
    </xf>
    <xf numFmtId="0" fontId="4" fillId="0" borderId="54" xfId="0" applyFont="1" applyFill="1" applyBorder="1" applyAlignment="1">
      <alignment horizontal="center" vertical="center" textRotation="90"/>
    </xf>
    <xf numFmtId="0" fontId="4" fillId="0" borderId="55" xfId="0" applyFont="1" applyFill="1" applyBorder="1" applyAlignment="1">
      <alignment horizontal="center" vertical="center" textRotation="90"/>
    </xf>
    <xf numFmtId="0" fontId="4" fillId="0" borderId="56" xfId="0" applyFont="1" applyFill="1" applyBorder="1" applyAlignment="1">
      <alignment horizontal="center" vertical="center" textRotation="90"/>
    </xf>
    <xf numFmtId="0" fontId="4" fillId="0" borderId="3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readingOrder="2"/>
    </xf>
    <xf numFmtId="0" fontId="8" fillId="0" borderId="0" xfId="0" applyFont="1" applyFill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0" fillId="0" borderId="12" xfId="0" applyFont="1" applyFill="1" applyBorder="1" applyAlignment="1">
      <alignment horizontal="center" vertical="center" textRotation="90" readingOrder="2"/>
    </xf>
    <xf numFmtId="0" fontId="10" fillId="0" borderId="10" xfId="0" applyFont="1" applyFill="1" applyBorder="1" applyAlignment="1">
      <alignment horizontal="center" vertical="center" textRotation="90" readingOrder="2"/>
    </xf>
    <xf numFmtId="0" fontId="10" fillId="0" borderId="11" xfId="0" applyFont="1" applyFill="1" applyBorder="1" applyAlignment="1">
      <alignment horizontal="center" vertical="center" textRotation="90" readingOrder="2"/>
    </xf>
    <xf numFmtId="0" fontId="0" fillId="0" borderId="54" xfId="0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textRotation="90" readingOrder="2"/>
    </xf>
    <xf numFmtId="0" fontId="2" fillId="0" borderId="24" xfId="0" applyFont="1" applyFill="1" applyBorder="1" applyAlignment="1">
      <alignment horizontal="center" vertical="center" textRotation="90" readingOrder="2"/>
    </xf>
    <xf numFmtId="0" fontId="2" fillId="0" borderId="56" xfId="0" applyFont="1" applyFill="1" applyBorder="1" applyAlignment="1">
      <alignment horizontal="center" vertical="center" textRotation="90" readingOrder="2"/>
    </xf>
    <xf numFmtId="0" fontId="2" fillId="0" borderId="61" xfId="0" applyFont="1" applyFill="1" applyBorder="1" applyAlignment="1">
      <alignment horizontal="center" vertical="center" textRotation="135"/>
    </xf>
    <xf numFmtId="0" fontId="2" fillId="0" borderId="48" xfId="0" applyFont="1" applyFill="1" applyBorder="1" applyAlignment="1">
      <alignment horizontal="center" vertical="center" textRotation="135"/>
    </xf>
    <xf numFmtId="0" fontId="2" fillId="0" borderId="43" xfId="0" applyFont="1" applyFill="1" applyBorder="1" applyAlignment="1">
      <alignment horizontal="center" vertical="center" textRotation="135"/>
    </xf>
    <xf numFmtId="0" fontId="2" fillId="0" borderId="51" xfId="0" applyFont="1" applyFill="1" applyBorder="1" applyAlignment="1">
      <alignment horizontal="center" vertical="center" textRotation="135"/>
    </xf>
    <xf numFmtId="0" fontId="4" fillId="0" borderId="53" xfId="0" applyFont="1" applyFill="1" applyBorder="1" applyAlignment="1">
      <alignment horizontal="center" vertical="center" readingOrder="2"/>
    </xf>
    <xf numFmtId="0" fontId="4" fillId="0" borderId="54" xfId="0" applyFont="1" applyFill="1" applyBorder="1" applyAlignment="1">
      <alignment horizontal="center" vertical="center" readingOrder="2"/>
    </xf>
    <xf numFmtId="0" fontId="2" fillId="0" borderId="53" xfId="0" applyFont="1" applyFill="1" applyBorder="1" applyAlignment="1">
      <alignment horizontal="center" vertical="center" textRotation="90" readingOrder="2"/>
    </xf>
    <xf numFmtId="0" fontId="2" fillId="0" borderId="16" xfId="0" applyFont="1" applyFill="1" applyBorder="1" applyAlignment="1">
      <alignment horizontal="center" vertical="center" textRotation="90" readingOrder="2"/>
    </xf>
    <xf numFmtId="0" fontId="2" fillId="0" borderId="54" xfId="0" applyFont="1" applyFill="1" applyBorder="1" applyAlignment="1">
      <alignment horizontal="center" vertical="center" textRotation="90" readingOrder="2"/>
    </xf>
    <xf numFmtId="0" fontId="2" fillId="0" borderId="62" xfId="0" applyFont="1" applyFill="1" applyBorder="1" applyAlignment="1">
      <alignment horizontal="center" vertical="center" textRotation="90" readingOrder="2"/>
    </xf>
    <xf numFmtId="0" fontId="2" fillId="0" borderId="26" xfId="0" applyFont="1" applyFill="1" applyBorder="1" applyAlignment="1">
      <alignment horizontal="center" vertical="center" textRotation="90" readingOrder="2"/>
    </xf>
    <xf numFmtId="0" fontId="2" fillId="0" borderId="63" xfId="0" applyFont="1" applyFill="1" applyBorder="1" applyAlignment="1">
      <alignment horizontal="center" vertical="center" textRotation="90" readingOrder="2"/>
    </xf>
    <xf numFmtId="0" fontId="2" fillId="0" borderId="33" xfId="0" applyFont="1" applyFill="1" applyBorder="1" applyAlignment="1">
      <alignment horizontal="center" vertical="center" textRotation="135"/>
    </xf>
    <xf numFmtId="0" fontId="2" fillId="0" borderId="34" xfId="0" applyFont="1" applyFill="1" applyBorder="1" applyAlignment="1">
      <alignment horizontal="center" vertical="center" textRotation="135"/>
    </xf>
    <xf numFmtId="0" fontId="2" fillId="0" borderId="35" xfId="0" applyFont="1" applyFill="1" applyBorder="1" applyAlignment="1">
      <alignment horizontal="center" vertical="center" textRotation="135"/>
    </xf>
    <xf numFmtId="0" fontId="4" fillId="0" borderId="1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 readingOrder="2"/>
    </xf>
    <xf numFmtId="0" fontId="4" fillId="0" borderId="64" xfId="0" applyFont="1" applyFill="1" applyBorder="1" applyAlignment="1">
      <alignment horizontal="center" vertical="center" wrapText="1" shrinkToFit="1" readingOrder="2"/>
    </xf>
    <xf numFmtId="0" fontId="4" fillId="0" borderId="64" xfId="0" applyFont="1" applyFill="1" applyBorder="1" applyAlignment="1">
      <alignment horizontal="center" vertical="center" readingOrder="2"/>
    </xf>
    <xf numFmtId="0" fontId="4" fillId="0" borderId="12" xfId="0" applyFont="1" applyFill="1" applyBorder="1" applyAlignment="1">
      <alignment horizontal="center" vertical="center" textRotation="90" shrinkToFit="1"/>
    </xf>
    <xf numFmtId="0" fontId="9" fillId="0" borderId="64" xfId="0" applyFont="1" applyBorder="1" applyAlignment="1">
      <alignment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66" xfId="0" applyFont="1" applyFill="1" applyBorder="1" applyAlignment="1">
      <alignment horizontal="center" vertical="center" textRotation="90"/>
    </xf>
    <xf numFmtId="0" fontId="2" fillId="0" borderId="67" xfId="0" applyFont="1" applyFill="1" applyBorder="1" applyAlignment="1">
      <alignment horizontal="center" vertical="center" textRotation="90" readingOrder="2"/>
    </xf>
    <xf numFmtId="0" fontId="4" fillId="0" borderId="11" xfId="0" applyFont="1" applyFill="1" applyBorder="1" applyAlignment="1">
      <alignment horizontal="center" vertical="center" wrapText="1" shrinkToFit="1" readingOrder="2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/>
    </xf>
    <xf numFmtId="0" fontId="0" fillId="0" borderId="68" xfId="0" applyFont="1" applyFill="1" applyBorder="1" applyAlignment="1">
      <alignment horizontal="justify" vertical="justify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rightToLeft="1" tabSelected="1" zoomScalePageLayoutView="0" workbookViewId="0" topLeftCell="A21">
      <selection activeCell="AL26" sqref="AL26"/>
    </sheetView>
  </sheetViews>
  <sheetFormatPr defaultColWidth="9.140625" defaultRowHeight="12.75"/>
  <cols>
    <col min="1" max="3" width="7.7109375" style="0" customWidth="1"/>
    <col min="4" max="4" width="3.8515625" style="0" bestFit="1" customWidth="1"/>
    <col min="5" max="38" width="3.421875" style="0" customWidth="1"/>
    <col min="39" max="39" width="4.7109375" style="0" customWidth="1"/>
    <col min="40" max="40" width="8.57421875" style="0" bestFit="1" customWidth="1"/>
    <col min="41" max="54" width="6.7109375" style="0" customWidth="1"/>
    <col min="55" max="55" width="5.28125" style="0" bestFit="1" customWidth="1"/>
    <col min="56" max="106" width="4.7109375" style="0" customWidth="1"/>
  </cols>
  <sheetData>
    <row r="1" spans="1:38" s="42" customFormat="1" ht="33" customHeight="1" hidden="1">
      <c r="A1" s="102" t="s">
        <v>84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s="42" customFormat="1" ht="33" customHeight="1" hidden="1" thickBot="1">
      <c r="A2" s="108" t="s">
        <v>86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</row>
    <row r="3" spans="1:38" ht="35.25" customHeight="1" hidden="1" thickBot="1">
      <c r="A3" s="103" t="s">
        <v>82</v>
      </c>
      <c r="B3" s="106" t="s">
        <v>0</v>
      </c>
      <c r="C3" s="107"/>
      <c r="D3" s="92" t="s">
        <v>7</v>
      </c>
      <c r="E3" s="92"/>
      <c r="F3" s="92"/>
      <c r="G3" s="92"/>
      <c r="H3" s="92"/>
      <c r="I3" s="92" t="s">
        <v>8</v>
      </c>
      <c r="J3" s="92"/>
      <c r="K3" s="92"/>
      <c r="L3" s="92"/>
      <c r="M3" s="92"/>
      <c r="N3" s="92" t="s">
        <v>9</v>
      </c>
      <c r="O3" s="92"/>
      <c r="P3" s="92"/>
      <c r="Q3" s="92"/>
      <c r="R3" s="92"/>
      <c r="S3" s="92" t="s">
        <v>10</v>
      </c>
      <c r="T3" s="92"/>
      <c r="U3" s="92"/>
      <c r="V3" s="92"/>
      <c r="W3" s="92"/>
      <c r="X3" s="92" t="s">
        <v>11</v>
      </c>
      <c r="Y3" s="92"/>
      <c r="Z3" s="92"/>
      <c r="AA3" s="92"/>
      <c r="AB3" s="92"/>
      <c r="AC3" s="92" t="s">
        <v>12</v>
      </c>
      <c r="AD3" s="92"/>
      <c r="AE3" s="92"/>
      <c r="AF3" s="92"/>
      <c r="AG3" s="92"/>
      <c r="AH3" s="92" t="s">
        <v>13</v>
      </c>
      <c r="AI3" s="92"/>
      <c r="AJ3" s="92"/>
      <c r="AK3" s="92"/>
      <c r="AL3" s="92"/>
    </row>
    <row r="4" spans="1:40" ht="48" customHeight="1" hidden="1" thickBot="1">
      <c r="A4" s="104"/>
      <c r="B4" s="105" t="s">
        <v>81</v>
      </c>
      <c r="C4" s="105"/>
      <c r="D4" s="41">
        <v>1</v>
      </c>
      <c r="E4" s="40">
        <v>2</v>
      </c>
      <c r="F4" s="40">
        <v>3</v>
      </c>
      <c r="G4" s="40">
        <v>4</v>
      </c>
      <c r="H4" s="39" t="s">
        <v>80</v>
      </c>
      <c r="I4" s="41">
        <v>1</v>
      </c>
      <c r="J4" s="40">
        <v>2</v>
      </c>
      <c r="K4" s="40">
        <v>3</v>
      </c>
      <c r="L4" s="40">
        <v>4</v>
      </c>
      <c r="M4" s="39" t="s">
        <v>80</v>
      </c>
      <c r="N4" s="41">
        <v>1</v>
      </c>
      <c r="O4" s="40">
        <v>2</v>
      </c>
      <c r="P4" s="40">
        <v>3</v>
      </c>
      <c r="Q4" s="40">
        <v>4</v>
      </c>
      <c r="R4" s="39" t="s">
        <v>80</v>
      </c>
      <c r="S4" s="41">
        <v>1</v>
      </c>
      <c r="T4" s="40">
        <v>2</v>
      </c>
      <c r="U4" s="40">
        <v>3</v>
      </c>
      <c r="V4" s="40">
        <v>4</v>
      </c>
      <c r="W4" s="39" t="s">
        <v>80</v>
      </c>
      <c r="X4" s="41">
        <v>1</v>
      </c>
      <c r="Y4" s="40">
        <v>2</v>
      </c>
      <c r="Z4" s="40">
        <v>3</v>
      </c>
      <c r="AA4" s="40">
        <v>4</v>
      </c>
      <c r="AB4" s="39" t="s">
        <v>80</v>
      </c>
      <c r="AC4" s="41">
        <v>1</v>
      </c>
      <c r="AD4" s="40">
        <v>2</v>
      </c>
      <c r="AE4" s="40">
        <v>3</v>
      </c>
      <c r="AF4" s="40">
        <v>4</v>
      </c>
      <c r="AG4" s="39" t="s">
        <v>80</v>
      </c>
      <c r="AH4" s="41">
        <v>1</v>
      </c>
      <c r="AI4" s="40">
        <v>2</v>
      </c>
      <c r="AJ4" s="40">
        <v>3</v>
      </c>
      <c r="AK4" s="40">
        <v>4</v>
      </c>
      <c r="AL4" s="39" t="s">
        <v>80</v>
      </c>
      <c r="AN4" s="38"/>
    </row>
    <row r="5" spans="1:40" ht="37.5" customHeight="1" hidden="1">
      <c r="A5" s="97" t="s">
        <v>79</v>
      </c>
      <c r="B5" s="100" t="s">
        <v>78</v>
      </c>
      <c r="C5" s="101"/>
      <c r="D5" s="37">
        <v>13000</v>
      </c>
      <c r="E5" s="36">
        <f aca="true" t="shared" si="0" ref="E5:G15">$H5+D5</f>
        <v>13600</v>
      </c>
      <c r="F5" s="36">
        <f t="shared" si="0"/>
        <v>14200</v>
      </c>
      <c r="G5" s="36">
        <f t="shared" si="0"/>
        <v>14800</v>
      </c>
      <c r="H5" s="35">
        <v>600</v>
      </c>
      <c r="I5" s="37">
        <f aca="true" t="shared" si="1" ref="I5:I15">G5+H5</f>
        <v>15400</v>
      </c>
      <c r="J5" s="36">
        <f aca="true" t="shared" si="2" ref="J5:L15">$M5+I5</f>
        <v>16065</v>
      </c>
      <c r="K5" s="36">
        <f t="shared" si="2"/>
        <v>16730</v>
      </c>
      <c r="L5" s="36">
        <f t="shared" si="2"/>
        <v>17395</v>
      </c>
      <c r="M5" s="35">
        <v>665</v>
      </c>
      <c r="N5" s="37">
        <f aca="true" t="shared" si="3" ref="N5:N15">L5+M5</f>
        <v>18060</v>
      </c>
      <c r="O5" s="36">
        <f aca="true" t="shared" si="4" ref="O5:Q15">$R5+N5</f>
        <v>18780</v>
      </c>
      <c r="P5" s="36">
        <f t="shared" si="4"/>
        <v>19500</v>
      </c>
      <c r="Q5" s="36">
        <f t="shared" si="4"/>
        <v>20220</v>
      </c>
      <c r="R5" s="35">
        <v>720</v>
      </c>
      <c r="S5" s="37">
        <f aca="true" t="shared" si="5" ref="S5:S15">Q5+R5</f>
        <v>20940</v>
      </c>
      <c r="T5" s="36">
        <f aca="true" t="shared" si="6" ref="T5:V15">$W5+S5</f>
        <v>21720</v>
      </c>
      <c r="U5" s="36">
        <f t="shared" si="6"/>
        <v>22500</v>
      </c>
      <c r="V5" s="36">
        <f t="shared" si="6"/>
        <v>23280</v>
      </c>
      <c r="W5" s="35">
        <v>780</v>
      </c>
      <c r="X5" s="37">
        <f aca="true" t="shared" si="7" ref="X5:X15">V5+W5</f>
        <v>24060</v>
      </c>
      <c r="Y5" s="36">
        <f aca="true" t="shared" si="8" ref="Y5:AA15">$AB5+X5</f>
        <v>24900</v>
      </c>
      <c r="Z5" s="36">
        <f t="shared" si="8"/>
        <v>25740</v>
      </c>
      <c r="AA5" s="36">
        <f t="shared" si="8"/>
        <v>26580</v>
      </c>
      <c r="AB5" s="35">
        <v>840</v>
      </c>
      <c r="AC5" s="37">
        <f aca="true" t="shared" si="9" ref="AC5:AC15">AA5+AB5</f>
        <v>27420</v>
      </c>
      <c r="AD5" s="36">
        <f aca="true" t="shared" si="10" ref="AD5:AF15">$AG5+AC5</f>
        <v>28320</v>
      </c>
      <c r="AE5" s="36">
        <f t="shared" si="10"/>
        <v>29220</v>
      </c>
      <c r="AF5" s="36">
        <f t="shared" si="10"/>
        <v>30120</v>
      </c>
      <c r="AG5" s="35">
        <v>900</v>
      </c>
      <c r="AH5" s="37">
        <f aca="true" t="shared" si="11" ref="AH5:AH15">AF5+AG5</f>
        <v>31020</v>
      </c>
      <c r="AI5" s="36">
        <f aca="true" t="shared" si="12" ref="AI5:AK15">$AL5+AH5</f>
        <v>31985</v>
      </c>
      <c r="AJ5" s="36">
        <f t="shared" si="12"/>
        <v>32950</v>
      </c>
      <c r="AK5" s="36">
        <f t="shared" si="12"/>
        <v>33915</v>
      </c>
      <c r="AL5" s="35">
        <v>965</v>
      </c>
      <c r="AN5" s="23"/>
    </row>
    <row r="6" spans="1:40" ht="37.5" customHeight="1" hidden="1">
      <c r="A6" s="98"/>
      <c r="B6" s="93" t="s">
        <v>77</v>
      </c>
      <c r="C6" s="94"/>
      <c r="D6" s="34">
        <v>9730</v>
      </c>
      <c r="E6" s="33">
        <f t="shared" si="0"/>
        <v>10210</v>
      </c>
      <c r="F6" s="33">
        <f t="shared" si="0"/>
        <v>10690</v>
      </c>
      <c r="G6" s="33">
        <f t="shared" si="0"/>
        <v>11170</v>
      </c>
      <c r="H6" s="32">
        <v>480</v>
      </c>
      <c r="I6" s="34">
        <f t="shared" si="1"/>
        <v>11650</v>
      </c>
      <c r="J6" s="33">
        <f t="shared" si="2"/>
        <v>12185</v>
      </c>
      <c r="K6" s="33">
        <f t="shared" si="2"/>
        <v>12720</v>
      </c>
      <c r="L6" s="33">
        <f t="shared" si="2"/>
        <v>13255</v>
      </c>
      <c r="M6" s="32">
        <v>535</v>
      </c>
      <c r="N6" s="34">
        <f t="shared" si="3"/>
        <v>13790</v>
      </c>
      <c r="O6" s="33">
        <f t="shared" si="4"/>
        <v>14380</v>
      </c>
      <c r="P6" s="33">
        <f t="shared" si="4"/>
        <v>14970</v>
      </c>
      <c r="Q6" s="33">
        <f t="shared" si="4"/>
        <v>15560</v>
      </c>
      <c r="R6" s="32">
        <v>590</v>
      </c>
      <c r="S6" s="34">
        <f t="shared" si="5"/>
        <v>16150</v>
      </c>
      <c r="T6" s="33">
        <f t="shared" si="6"/>
        <v>16795</v>
      </c>
      <c r="U6" s="33">
        <f t="shared" si="6"/>
        <v>17440</v>
      </c>
      <c r="V6" s="33">
        <f t="shared" si="6"/>
        <v>18085</v>
      </c>
      <c r="W6" s="32">
        <v>645</v>
      </c>
      <c r="X6" s="34">
        <f t="shared" si="7"/>
        <v>18730</v>
      </c>
      <c r="Y6" s="33">
        <f t="shared" si="8"/>
        <v>19425</v>
      </c>
      <c r="Z6" s="33">
        <f t="shared" si="8"/>
        <v>20120</v>
      </c>
      <c r="AA6" s="33">
        <f t="shared" si="8"/>
        <v>20815</v>
      </c>
      <c r="AB6" s="32">
        <v>695</v>
      </c>
      <c r="AC6" s="34">
        <f t="shared" si="9"/>
        <v>21510</v>
      </c>
      <c r="AD6" s="33">
        <f t="shared" si="10"/>
        <v>22260</v>
      </c>
      <c r="AE6" s="33">
        <f t="shared" si="10"/>
        <v>23010</v>
      </c>
      <c r="AF6" s="33">
        <f t="shared" si="10"/>
        <v>23760</v>
      </c>
      <c r="AG6" s="32">
        <v>750</v>
      </c>
      <c r="AH6" s="34">
        <f t="shared" si="11"/>
        <v>24510</v>
      </c>
      <c r="AI6" s="33">
        <f t="shared" si="12"/>
        <v>25315</v>
      </c>
      <c r="AJ6" s="33">
        <f t="shared" si="12"/>
        <v>26120</v>
      </c>
      <c r="AK6" s="33">
        <f t="shared" si="12"/>
        <v>26925</v>
      </c>
      <c r="AL6" s="32">
        <v>805</v>
      </c>
      <c r="AN6" s="23"/>
    </row>
    <row r="7" spans="1:40" ht="37.5" customHeight="1" hidden="1" thickBot="1">
      <c r="A7" s="99"/>
      <c r="B7" s="95" t="s">
        <v>76</v>
      </c>
      <c r="C7" s="96"/>
      <c r="D7" s="31">
        <v>8000</v>
      </c>
      <c r="E7" s="30">
        <f t="shared" si="0"/>
        <v>8430</v>
      </c>
      <c r="F7" s="30">
        <f t="shared" si="0"/>
        <v>8860</v>
      </c>
      <c r="G7" s="30">
        <f t="shared" si="0"/>
        <v>9290</v>
      </c>
      <c r="H7" s="29">
        <v>430</v>
      </c>
      <c r="I7" s="31">
        <f t="shared" si="1"/>
        <v>9720</v>
      </c>
      <c r="J7" s="30">
        <f t="shared" si="2"/>
        <v>10200</v>
      </c>
      <c r="K7" s="30">
        <f t="shared" si="2"/>
        <v>10680</v>
      </c>
      <c r="L7" s="30">
        <f t="shared" si="2"/>
        <v>11160</v>
      </c>
      <c r="M7" s="29">
        <v>480</v>
      </c>
      <c r="N7" s="31">
        <f t="shared" si="3"/>
        <v>11640</v>
      </c>
      <c r="O7" s="30">
        <f t="shared" si="4"/>
        <v>12175</v>
      </c>
      <c r="P7" s="30">
        <f t="shared" si="4"/>
        <v>12710</v>
      </c>
      <c r="Q7" s="30">
        <f t="shared" si="4"/>
        <v>13245</v>
      </c>
      <c r="R7" s="29">
        <v>535</v>
      </c>
      <c r="S7" s="31">
        <f t="shared" si="5"/>
        <v>13780</v>
      </c>
      <c r="T7" s="30">
        <f t="shared" si="6"/>
        <v>14370</v>
      </c>
      <c r="U7" s="30">
        <f t="shared" si="6"/>
        <v>14960</v>
      </c>
      <c r="V7" s="30">
        <f t="shared" si="6"/>
        <v>15550</v>
      </c>
      <c r="W7" s="29">
        <v>590</v>
      </c>
      <c r="X7" s="31">
        <f t="shared" si="7"/>
        <v>16140</v>
      </c>
      <c r="Y7" s="30">
        <f t="shared" si="8"/>
        <v>16785</v>
      </c>
      <c r="Z7" s="30">
        <f t="shared" si="8"/>
        <v>17430</v>
      </c>
      <c r="AA7" s="30">
        <f t="shared" si="8"/>
        <v>18075</v>
      </c>
      <c r="AB7" s="29">
        <v>645</v>
      </c>
      <c r="AC7" s="31">
        <f t="shared" si="9"/>
        <v>18720</v>
      </c>
      <c r="AD7" s="30">
        <f t="shared" si="10"/>
        <v>19415</v>
      </c>
      <c r="AE7" s="30">
        <f t="shared" si="10"/>
        <v>20110</v>
      </c>
      <c r="AF7" s="30">
        <f t="shared" si="10"/>
        <v>20805</v>
      </c>
      <c r="AG7" s="29">
        <v>695</v>
      </c>
      <c r="AH7" s="31">
        <f t="shared" si="11"/>
        <v>21500</v>
      </c>
      <c r="AI7" s="30">
        <f t="shared" si="12"/>
        <v>22250</v>
      </c>
      <c r="AJ7" s="30">
        <f t="shared" si="12"/>
        <v>23000</v>
      </c>
      <c r="AK7" s="30">
        <f t="shared" si="12"/>
        <v>23750</v>
      </c>
      <c r="AL7" s="29">
        <v>750</v>
      </c>
      <c r="AN7" s="23"/>
    </row>
    <row r="8" spans="1:40" ht="37.5" customHeight="1" hidden="1">
      <c r="A8" s="97" t="s">
        <v>75</v>
      </c>
      <c r="B8" s="100" t="s">
        <v>74</v>
      </c>
      <c r="C8" s="101"/>
      <c r="D8" s="37">
        <v>9630</v>
      </c>
      <c r="E8" s="36">
        <f t="shared" si="0"/>
        <v>10065</v>
      </c>
      <c r="F8" s="36">
        <f t="shared" si="0"/>
        <v>10500</v>
      </c>
      <c r="G8" s="36">
        <f t="shared" si="0"/>
        <v>10935</v>
      </c>
      <c r="H8" s="35">
        <v>435</v>
      </c>
      <c r="I8" s="37">
        <f t="shared" si="1"/>
        <v>11370</v>
      </c>
      <c r="J8" s="36">
        <f t="shared" si="2"/>
        <v>11855</v>
      </c>
      <c r="K8" s="36">
        <f t="shared" si="2"/>
        <v>12340</v>
      </c>
      <c r="L8" s="36">
        <f t="shared" si="2"/>
        <v>12825</v>
      </c>
      <c r="M8" s="35">
        <v>485</v>
      </c>
      <c r="N8" s="37">
        <f t="shared" si="3"/>
        <v>13310</v>
      </c>
      <c r="O8" s="36">
        <f t="shared" si="4"/>
        <v>13845</v>
      </c>
      <c r="P8" s="36">
        <f t="shared" si="4"/>
        <v>14380</v>
      </c>
      <c r="Q8" s="36">
        <f t="shared" si="4"/>
        <v>14915</v>
      </c>
      <c r="R8" s="35">
        <v>535</v>
      </c>
      <c r="S8" s="37">
        <f t="shared" si="5"/>
        <v>15450</v>
      </c>
      <c r="T8" s="36">
        <f t="shared" si="6"/>
        <v>16035</v>
      </c>
      <c r="U8" s="36">
        <f t="shared" si="6"/>
        <v>16620</v>
      </c>
      <c r="V8" s="36">
        <f t="shared" si="6"/>
        <v>17205</v>
      </c>
      <c r="W8" s="35">
        <v>585</v>
      </c>
      <c r="X8" s="37">
        <f t="shared" si="7"/>
        <v>17790</v>
      </c>
      <c r="Y8" s="36">
        <f t="shared" si="8"/>
        <v>18425</v>
      </c>
      <c r="Z8" s="36">
        <f t="shared" si="8"/>
        <v>19060</v>
      </c>
      <c r="AA8" s="36">
        <f t="shared" si="8"/>
        <v>19695</v>
      </c>
      <c r="AB8" s="35">
        <v>635</v>
      </c>
      <c r="AC8" s="37">
        <f t="shared" si="9"/>
        <v>20330</v>
      </c>
      <c r="AD8" s="36">
        <f t="shared" si="10"/>
        <v>21015</v>
      </c>
      <c r="AE8" s="36">
        <f t="shared" si="10"/>
        <v>21700</v>
      </c>
      <c r="AF8" s="36">
        <f t="shared" si="10"/>
        <v>22385</v>
      </c>
      <c r="AG8" s="35">
        <v>685</v>
      </c>
      <c r="AH8" s="37">
        <f t="shared" si="11"/>
        <v>23070</v>
      </c>
      <c r="AI8" s="36">
        <f t="shared" si="12"/>
        <v>23810</v>
      </c>
      <c r="AJ8" s="36">
        <f t="shared" si="12"/>
        <v>24550</v>
      </c>
      <c r="AK8" s="36">
        <f t="shared" si="12"/>
        <v>25290</v>
      </c>
      <c r="AL8" s="35">
        <v>740</v>
      </c>
      <c r="AN8" s="23"/>
    </row>
    <row r="9" spans="1:40" ht="35.25" hidden="1">
      <c r="A9" s="98"/>
      <c r="B9" s="93" t="s">
        <v>73</v>
      </c>
      <c r="C9" s="94"/>
      <c r="D9" s="34">
        <v>7980</v>
      </c>
      <c r="E9" s="33">
        <f t="shared" si="0"/>
        <v>8390</v>
      </c>
      <c r="F9" s="33">
        <f t="shared" si="0"/>
        <v>8800</v>
      </c>
      <c r="G9" s="33">
        <f t="shared" si="0"/>
        <v>9210</v>
      </c>
      <c r="H9" s="32">
        <v>410</v>
      </c>
      <c r="I9" s="34">
        <f t="shared" si="1"/>
        <v>9620</v>
      </c>
      <c r="J9" s="33">
        <f t="shared" si="2"/>
        <v>10055</v>
      </c>
      <c r="K9" s="33">
        <f t="shared" si="2"/>
        <v>10490</v>
      </c>
      <c r="L9" s="33">
        <f t="shared" si="2"/>
        <v>10925</v>
      </c>
      <c r="M9" s="32">
        <v>435</v>
      </c>
      <c r="N9" s="34">
        <f t="shared" si="3"/>
        <v>11360</v>
      </c>
      <c r="O9" s="33">
        <f t="shared" si="4"/>
        <v>11845</v>
      </c>
      <c r="P9" s="33">
        <f t="shared" si="4"/>
        <v>12330</v>
      </c>
      <c r="Q9" s="33">
        <f t="shared" si="4"/>
        <v>12815</v>
      </c>
      <c r="R9" s="32">
        <v>485</v>
      </c>
      <c r="S9" s="34">
        <f t="shared" si="5"/>
        <v>13300</v>
      </c>
      <c r="T9" s="33">
        <f t="shared" si="6"/>
        <v>13835</v>
      </c>
      <c r="U9" s="33">
        <f t="shared" si="6"/>
        <v>14370</v>
      </c>
      <c r="V9" s="33">
        <f t="shared" si="6"/>
        <v>14905</v>
      </c>
      <c r="W9" s="32">
        <v>535</v>
      </c>
      <c r="X9" s="34">
        <f t="shared" si="7"/>
        <v>15440</v>
      </c>
      <c r="Y9" s="33">
        <f t="shared" si="8"/>
        <v>16025</v>
      </c>
      <c r="Z9" s="33">
        <f t="shared" si="8"/>
        <v>16610</v>
      </c>
      <c r="AA9" s="33">
        <f t="shared" si="8"/>
        <v>17195</v>
      </c>
      <c r="AB9" s="32">
        <v>585</v>
      </c>
      <c r="AC9" s="34">
        <f t="shared" si="9"/>
        <v>17780</v>
      </c>
      <c r="AD9" s="33">
        <f t="shared" si="10"/>
        <v>18415</v>
      </c>
      <c r="AE9" s="33">
        <f t="shared" si="10"/>
        <v>19050</v>
      </c>
      <c r="AF9" s="33">
        <f t="shared" si="10"/>
        <v>19685</v>
      </c>
      <c r="AG9" s="32">
        <v>635</v>
      </c>
      <c r="AH9" s="34">
        <f t="shared" si="11"/>
        <v>20320</v>
      </c>
      <c r="AI9" s="33">
        <f t="shared" si="12"/>
        <v>21005</v>
      </c>
      <c r="AJ9" s="33">
        <f t="shared" si="12"/>
        <v>21690</v>
      </c>
      <c r="AK9" s="33">
        <f t="shared" si="12"/>
        <v>22375</v>
      </c>
      <c r="AL9" s="32">
        <v>685</v>
      </c>
      <c r="AN9" s="23"/>
    </row>
    <row r="10" spans="1:40" ht="37.5" customHeight="1" hidden="1" thickBot="1">
      <c r="A10" s="99"/>
      <c r="B10" s="95" t="s">
        <v>72</v>
      </c>
      <c r="C10" s="96"/>
      <c r="D10" s="31">
        <v>6450</v>
      </c>
      <c r="E10" s="30">
        <f t="shared" si="0"/>
        <v>6830</v>
      </c>
      <c r="F10" s="30">
        <f t="shared" si="0"/>
        <v>7210</v>
      </c>
      <c r="G10" s="30">
        <f t="shared" si="0"/>
        <v>7590</v>
      </c>
      <c r="H10" s="29">
        <v>380</v>
      </c>
      <c r="I10" s="31">
        <f t="shared" si="1"/>
        <v>7970</v>
      </c>
      <c r="J10" s="30">
        <f t="shared" si="2"/>
        <v>8380</v>
      </c>
      <c r="K10" s="30">
        <f t="shared" si="2"/>
        <v>8790</v>
      </c>
      <c r="L10" s="30">
        <f t="shared" si="2"/>
        <v>9200</v>
      </c>
      <c r="M10" s="29">
        <v>410</v>
      </c>
      <c r="N10" s="31">
        <f t="shared" si="3"/>
        <v>9610</v>
      </c>
      <c r="O10" s="30">
        <f t="shared" si="4"/>
        <v>10045</v>
      </c>
      <c r="P10" s="30">
        <f t="shared" si="4"/>
        <v>10480</v>
      </c>
      <c r="Q10" s="30">
        <f t="shared" si="4"/>
        <v>10915</v>
      </c>
      <c r="R10" s="29">
        <v>435</v>
      </c>
      <c r="S10" s="31">
        <f t="shared" si="5"/>
        <v>11350</v>
      </c>
      <c r="T10" s="30">
        <f t="shared" si="6"/>
        <v>11835</v>
      </c>
      <c r="U10" s="30">
        <f t="shared" si="6"/>
        <v>12320</v>
      </c>
      <c r="V10" s="30">
        <f t="shared" si="6"/>
        <v>12805</v>
      </c>
      <c r="W10" s="29">
        <v>485</v>
      </c>
      <c r="X10" s="31">
        <f t="shared" si="7"/>
        <v>13290</v>
      </c>
      <c r="Y10" s="30">
        <f t="shared" si="8"/>
        <v>13825</v>
      </c>
      <c r="Z10" s="30">
        <f t="shared" si="8"/>
        <v>14360</v>
      </c>
      <c r="AA10" s="30">
        <f t="shared" si="8"/>
        <v>14895</v>
      </c>
      <c r="AB10" s="29">
        <v>535</v>
      </c>
      <c r="AC10" s="31">
        <f t="shared" si="9"/>
        <v>15430</v>
      </c>
      <c r="AD10" s="30">
        <f t="shared" si="10"/>
        <v>16015</v>
      </c>
      <c r="AE10" s="30">
        <f t="shared" si="10"/>
        <v>16600</v>
      </c>
      <c r="AF10" s="30">
        <f t="shared" si="10"/>
        <v>17185</v>
      </c>
      <c r="AG10" s="29">
        <v>585</v>
      </c>
      <c r="AH10" s="31">
        <f t="shared" si="11"/>
        <v>17770</v>
      </c>
      <c r="AI10" s="30">
        <f t="shared" si="12"/>
        <v>18405</v>
      </c>
      <c r="AJ10" s="30">
        <f t="shared" si="12"/>
        <v>19040</v>
      </c>
      <c r="AK10" s="30">
        <f t="shared" si="12"/>
        <v>19675</v>
      </c>
      <c r="AL10" s="29">
        <v>635</v>
      </c>
      <c r="AN10" s="23"/>
    </row>
    <row r="11" spans="1:40" ht="37.5" customHeight="1" hidden="1">
      <c r="A11" s="97" t="s">
        <v>71</v>
      </c>
      <c r="B11" s="100" t="s">
        <v>70</v>
      </c>
      <c r="C11" s="101"/>
      <c r="D11" s="37">
        <v>9160</v>
      </c>
      <c r="E11" s="36">
        <f t="shared" si="0"/>
        <v>9570</v>
      </c>
      <c r="F11" s="36">
        <f t="shared" si="0"/>
        <v>9980</v>
      </c>
      <c r="G11" s="36">
        <f t="shared" si="0"/>
        <v>10390</v>
      </c>
      <c r="H11" s="35">
        <v>410</v>
      </c>
      <c r="I11" s="37">
        <f t="shared" si="1"/>
        <v>10800</v>
      </c>
      <c r="J11" s="36">
        <f t="shared" si="2"/>
        <v>11235</v>
      </c>
      <c r="K11" s="36">
        <f t="shared" si="2"/>
        <v>11670</v>
      </c>
      <c r="L11" s="36">
        <f t="shared" si="2"/>
        <v>12105</v>
      </c>
      <c r="M11" s="35">
        <v>435</v>
      </c>
      <c r="N11" s="37">
        <f t="shared" si="3"/>
        <v>12540</v>
      </c>
      <c r="O11" s="36">
        <f t="shared" si="4"/>
        <v>13025</v>
      </c>
      <c r="P11" s="36">
        <f t="shared" si="4"/>
        <v>13510</v>
      </c>
      <c r="Q11" s="36">
        <f t="shared" si="4"/>
        <v>13995</v>
      </c>
      <c r="R11" s="35">
        <v>485</v>
      </c>
      <c r="S11" s="37">
        <f t="shared" si="5"/>
        <v>14480</v>
      </c>
      <c r="T11" s="36">
        <f t="shared" si="6"/>
        <v>15015</v>
      </c>
      <c r="U11" s="36">
        <f t="shared" si="6"/>
        <v>15550</v>
      </c>
      <c r="V11" s="36">
        <f t="shared" si="6"/>
        <v>16085</v>
      </c>
      <c r="W11" s="35">
        <v>535</v>
      </c>
      <c r="X11" s="37">
        <f t="shared" si="7"/>
        <v>16620</v>
      </c>
      <c r="Y11" s="36">
        <f t="shared" si="8"/>
        <v>17205</v>
      </c>
      <c r="Z11" s="36">
        <f t="shared" si="8"/>
        <v>17790</v>
      </c>
      <c r="AA11" s="36">
        <f t="shared" si="8"/>
        <v>18375</v>
      </c>
      <c r="AB11" s="35">
        <v>585</v>
      </c>
      <c r="AC11" s="37">
        <f t="shared" si="9"/>
        <v>18960</v>
      </c>
      <c r="AD11" s="36">
        <f t="shared" si="10"/>
        <v>19595</v>
      </c>
      <c r="AE11" s="36">
        <f t="shared" si="10"/>
        <v>20230</v>
      </c>
      <c r="AF11" s="36">
        <f t="shared" si="10"/>
        <v>20865</v>
      </c>
      <c r="AG11" s="35">
        <v>635</v>
      </c>
      <c r="AH11" s="37">
        <f t="shared" si="11"/>
        <v>21500</v>
      </c>
      <c r="AI11" s="36">
        <f t="shared" si="12"/>
        <v>22185</v>
      </c>
      <c r="AJ11" s="36">
        <f t="shared" si="12"/>
        <v>22870</v>
      </c>
      <c r="AK11" s="36">
        <f t="shared" si="12"/>
        <v>23555</v>
      </c>
      <c r="AL11" s="35">
        <v>685</v>
      </c>
      <c r="AN11" s="23"/>
    </row>
    <row r="12" spans="1:40" ht="37.5" customHeight="1" hidden="1">
      <c r="A12" s="98"/>
      <c r="B12" s="93" t="s">
        <v>69</v>
      </c>
      <c r="C12" s="94"/>
      <c r="D12" s="34">
        <v>7630</v>
      </c>
      <c r="E12" s="33">
        <f t="shared" si="0"/>
        <v>8010</v>
      </c>
      <c r="F12" s="33">
        <f t="shared" si="0"/>
        <v>8390</v>
      </c>
      <c r="G12" s="33">
        <f t="shared" si="0"/>
        <v>8770</v>
      </c>
      <c r="H12" s="32">
        <v>380</v>
      </c>
      <c r="I12" s="34">
        <f t="shared" si="1"/>
        <v>9150</v>
      </c>
      <c r="J12" s="33">
        <f t="shared" si="2"/>
        <v>9560</v>
      </c>
      <c r="K12" s="33">
        <f t="shared" si="2"/>
        <v>9970</v>
      </c>
      <c r="L12" s="33">
        <f t="shared" si="2"/>
        <v>10380</v>
      </c>
      <c r="M12" s="32">
        <v>410</v>
      </c>
      <c r="N12" s="34">
        <f t="shared" si="3"/>
        <v>10790</v>
      </c>
      <c r="O12" s="33">
        <f t="shared" si="4"/>
        <v>11225</v>
      </c>
      <c r="P12" s="33">
        <f t="shared" si="4"/>
        <v>11660</v>
      </c>
      <c r="Q12" s="33">
        <f t="shared" si="4"/>
        <v>12095</v>
      </c>
      <c r="R12" s="32">
        <v>435</v>
      </c>
      <c r="S12" s="34">
        <f t="shared" si="5"/>
        <v>12530</v>
      </c>
      <c r="T12" s="33">
        <f t="shared" si="6"/>
        <v>13015</v>
      </c>
      <c r="U12" s="33">
        <f t="shared" si="6"/>
        <v>13500</v>
      </c>
      <c r="V12" s="33">
        <f t="shared" si="6"/>
        <v>13985</v>
      </c>
      <c r="W12" s="32">
        <v>485</v>
      </c>
      <c r="X12" s="34">
        <f t="shared" si="7"/>
        <v>14470</v>
      </c>
      <c r="Y12" s="33">
        <f t="shared" si="8"/>
        <v>15005</v>
      </c>
      <c r="Z12" s="33">
        <f t="shared" si="8"/>
        <v>15540</v>
      </c>
      <c r="AA12" s="33">
        <f t="shared" si="8"/>
        <v>16075</v>
      </c>
      <c r="AB12" s="32">
        <v>535</v>
      </c>
      <c r="AC12" s="34">
        <f t="shared" si="9"/>
        <v>16610</v>
      </c>
      <c r="AD12" s="33">
        <f t="shared" si="10"/>
        <v>17195</v>
      </c>
      <c r="AE12" s="33">
        <f t="shared" si="10"/>
        <v>17780</v>
      </c>
      <c r="AF12" s="33">
        <f t="shared" si="10"/>
        <v>18365</v>
      </c>
      <c r="AG12" s="32">
        <v>585</v>
      </c>
      <c r="AH12" s="34">
        <f t="shared" si="11"/>
        <v>18950</v>
      </c>
      <c r="AI12" s="33">
        <f t="shared" si="12"/>
        <v>19585</v>
      </c>
      <c r="AJ12" s="33">
        <f t="shared" si="12"/>
        <v>20220</v>
      </c>
      <c r="AK12" s="33">
        <f t="shared" si="12"/>
        <v>20855</v>
      </c>
      <c r="AL12" s="32">
        <v>635</v>
      </c>
      <c r="AN12" s="23"/>
    </row>
    <row r="13" spans="1:40" ht="36" hidden="1" thickBot="1">
      <c r="A13" s="99"/>
      <c r="B13" s="95" t="s">
        <v>68</v>
      </c>
      <c r="C13" s="96"/>
      <c r="D13" s="31">
        <v>6200</v>
      </c>
      <c r="E13" s="30">
        <f t="shared" si="0"/>
        <v>6555</v>
      </c>
      <c r="F13" s="30">
        <f t="shared" si="0"/>
        <v>6910</v>
      </c>
      <c r="G13" s="30">
        <f t="shared" si="0"/>
        <v>7265</v>
      </c>
      <c r="H13" s="29">
        <v>355</v>
      </c>
      <c r="I13" s="31">
        <f t="shared" si="1"/>
        <v>7620</v>
      </c>
      <c r="J13" s="30">
        <f t="shared" si="2"/>
        <v>8000</v>
      </c>
      <c r="K13" s="30">
        <f t="shared" si="2"/>
        <v>8380</v>
      </c>
      <c r="L13" s="30">
        <f t="shared" si="2"/>
        <v>8760</v>
      </c>
      <c r="M13" s="29">
        <v>380</v>
      </c>
      <c r="N13" s="31">
        <f t="shared" si="3"/>
        <v>9140</v>
      </c>
      <c r="O13" s="30">
        <f t="shared" si="4"/>
        <v>9550</v>
      </c>
      <c r="P13" s="30">
        <f t="shared" si="4"/>
        <v>9960</v>
      </c>
      <c r="Q13" s="30">
        <f t="shared" si="4"/>
        <v>10370</v>
      </c>
      <c r="R13" s="29">
        <v>410</v>
      </c>
      <c r="S13" s="31">
        <f t="shared" si="5"/>
        <v>10780</v>
      </c>
      <c r="T13" s="30">
        <f t="shared" si="6"/>
        <v>11215</v>
      </c>
      <c r="U13" s="30">
        <f t="shared" si="6"/>
        <v>11650</v>
      </c>
      <c r="V13" s="30">
        <f t="shared" si="6"/>
        <v>12085</v>
      </c>
      <c r="W13" s="29">
        <v>435</v>
      </c>
      <c r="X13" s="31">
        <f t="shared" si="7"/>
        <v>12520</v>
      </c>
      <c r="Y13" s="30">
        <f t="shared" si="8"/>
        <v>13005</v>
      </c>
      <c r="Z13" s="30">
        <f t="shared" si="8"/>
        <v>13490</v>
      </c>
      <c r="AA13" s="30">
        <f t="shared" si="8"/>
        <v>13975</v>
      </c>
      <c r="AB13" s="29">
        <v>485</v>
      </c>
      <c r="AC13" s="31">
        <f t="shared" si="9"/>
        <v>14460</v>
      </c>
      <c r="AD13" s="30">
        <f t="shared" si="10"/>
        <v>14995</v>
      </c>
      <c r="AE13" s="30">
        <f t="shared" si="10"/>
        <v>15530</v>
      </c>
      <c r="AF13" s="30">
        <f t="shared" si="10"/>
        <v>16065</v>
      </c>
      <c r="AG13" s="29">
        <v>535</v>
      </c>
      <c r="AH13" s="31">
        <f t="shared" si="11"/>
        <v>16600</v>
      </c>
      <c r="AI13" s="30">
        <f t="shared" si="12"/>
        <v>17185</v>
      </c>
      <c r="AJ13" s="30">
        <f t="shared" si="12"/>
        <v>17770</v>
      </c>
      <c r="AK13" s="30">
        <f t="shared" si="12"/>
        <v>18355</v>
      </c>
      <c r="AL13" s="29">
        <v>585</v>
      </c>
      <c r="AN13" s="23"/>
    </row>
    <row r="14" spans="1:40" ht="36" hidden="1" thickBot="1">
      <c r="A14" s="28" t="s">
        <v>67</v>
      </c>
      <c r="B14" s="89" t="s">
        <v>66</v>
      </c>
      <c r="C14" s="90"/>
      <c r="D14" s="26">
        <v>4060</v>
      </c>
      <c r="E14" s="25">
        <f t="shared" si="0"/>
        <v>4370</v>
      </c>
      <c r="F14" s="25">
        <f t="shared" si="0"/>
        <v>4680</v>
      </c>
      <c r="G14" s="25">
        <f t="shared" si="0"/>
        <v>4990</v>
      </c>
      <c r="H14" s="24">
        <v>310</v>
      </c>
      <c r="I14" s="26">
        <f t="shared" si="1"/>
        <v>5300</v>
      </c>
      <c r="J14" s="25">
        <f t="shared" si="2"/>
        <v>5630</v>
      </c>
      <c r="K14" s="25">
        <f t="shared" si="2"/>
        <v>5960</v>
      </c>
      <c r="L14" s="25">
        <f t="shared" si="2"/>
        <v>6290</v>
      </c>
      <c r="M14" s="24">
        <v>330</v>
      </c>
      <c r="N14" s="26">
        <f t="shared" si="3"/>
        <v>6620</v>
      </c>
      <c r="O14" s="25">
        <f t="shared" si="4"/>
        <v>6975</v>
      </c>
      <c r="P14" s="25">
        <f t="shared" si="4"/>
        <v>7330</v>
      </c>
      <c r="Q14" s="25">
        <f t="shared" si="4"/>
        <v>7685</v>
      </c>
      <c r="R14" s="24">
        <v>355</v>
      </c>
      <c r="S14" s="26">
        <f t="shared" si="5"/>
        <v>8040</v>
      </c>
      <c r="T14" s="25">
        <f t="shared" si="6"/>
        <v>8420</v>
      </c>
      <c r="U14" s="25">
        <f t="shared" si="6"/>
        <v>8800</v>
      </c>
      <c r="V14" s="25">
        <f t="shared" si="6"/>
        <v>9180</v>
      </c>
      <c r="W14" s="24">
        <v>380</v>
      </c>
      <c r="X14" s="26">
        <f t="shared" si="7"/>
        <v>9560</v>
      </c>
      <c r="Y14" s="25">
        <f t="shared" si="8"/>
        <v>9995</v>
      </c>
      <c r="Z14" s="25">
        <f t="shared" si="8"/>
        <v>10430</v>
      </c>
      <c r="AA14" s="25">
        <f t="shared" si="8"/>
        <v>10865</v>
      </c>
      <c r="AB14" s="24">
        <v>435</v>
      </c>
      <c r="AC14" s="26">
        <f t="shared" si="9"/>
        <v>11300</v>
      </c>
      <c r="AD14" s="25">
        <f t="shared" si="10"/>
        <v>11785</v>
      </c>
      <c r="AE14" s="25">
        <f t="shared" si="10"/>
        <v>12270</v>
      </c>
      <c r="AF14" s="25">
        <f t="shared" si="10"/>
        <v>12755</v>
      </c>
      <c r="AG14" s="24">
        <v>485</v>
      </c>
      <c r="AH14" s="26">
        <f t="shared" si="11"/>
        <v>13240</v>
      </c>
      <c r="AI14" s="25">
        <f t="shared" si="12"/>
        <v>13775</v>
      </c>
      <c r="AJ14" s="25">
        <f t="shared" si="12"/>
        <v>14310</v>
      </c>
      <c r="AK14" s="25">
        <f t="shared" si="12"/>
        <v>14845</v>
      </c>
      <c r="AL14" s="24">
        <v>535</v>
      </c>
      <c r="AN14" s="23"/>
    </row>
    <row r="15" spans="1:40" ht="45" hidden="1" thickBot="1">
      <c r="A15" s="27" t="s">
        <v>65</v>
      </c>
      <c r="B15" s="89" t="s">
        <v>64</v>
      </c>
      <c r="C15" s="90"/>
      <c r="D15" s="26">
        <v>3420</v>
      </c>
      <c r="E15" s="25">
        <f t="shared" si="0"/>
        <v>3675</v>
      </c>
      <c r="F15" s="25">
        <f t="shared" si="0"/>
        <v>3930</v>
      </c>
      <c r="G15" s="25">
        <f t="shared" si="0"/>
        <v>4185</v>
      </c>
      <c r="H15" s="24">
        <v>255</v>
      </c>
      <c r="I15" s="26">
        <f t="shared" si="1"/>
        <v>4440</v>
      </c>
      <c r="J15" s="25">
        <f t="shared" si="2"/>
        <v>4720</v>
      </c>
      <c r="K15" s="25">
        <f t="shared" si="2"/>
        <v>5000</v>
      </c>
      <c r="L15" s="25">
        <f t="shared" si="2"/>
        <v>5280</v>
      </c>
      <c r="M15" s="24">
        <v>280</v>
      </c>
      <c r="N15" s="26">
        <f t="shared" si="3"/>
        <v>5560</v>
      </c>
      <c r="O15" s="25">
        <f t="shared" si="4"/>
        <v>5870</v>
      </c>
      <c r="P15" s="25">
        <f t="shared" si="4"/>
        <v>6180</v>
      </c>
      <c r="Q15" s="25">
        <f t="shared" si="4"/>
        <v>6490</v>
      </c>
      <c r="R15" s="24">
        <v>310</v>
      </c>
      <c r="S15" s="26">
        <f t="shared" si="5"/>
        <v>6800</v>
      </c>
      <c r="T15" s="25">
        <f t="shared" si="6"/>
        <v>7130</v>
      </c>
      <c r="U15" s="25">
        <f t="shared" si="6"/>
        <v>7460</v>
      </c>
      <c r="V15" s="25">
        <f t="shared" si="6"/>
        <v>7790</v>
      </c>
      <c r="W15" s="24">
        <v>330</v>
      </c>
      <c r="X15" s="26">
        <f t="shared" si="7"/>
        <v>8120</v>
      </c>
      <c r="Y15" s="25">
        <f t="shared" si="8"/>
        <v>8500</v>
      </c>
      <c r="Z15" s="25">
        <f t="shared" si="8"/>
        <v>8880</v>
      </c>
      <c r="AA15" s="25">
        <f t="shared" si="8"/>
        <v>9260</v>
      </c>
      <c r="AB15" s="24">
        <v>380</v>
      </c>
      <c r="AC15" s="26">
        <f t="shared" si="9"/>
        <v>9640</v>
      </c>
      <c r="AD15" s="25">
        <f t="shared" si="10"/>
        <v>10075</v>
      </c>
      <c r="AE15" s="25">
        <f t="shared" si="10"/>
        <v>10510</v>
      </c>
      <c r="AF15" s="25">
        <f t="shared" si="10"/>
        <v>10945</v>
      </c>
      <c r="AG15" s="24">
        <v>435</v>
      </c>
      <c r="AH15" s="26">
        <f t="shared" si="11"/>
        <v>11380</v>
      </c>
      <c r="AI15" s="25">
        <f t="shared" si="12"/>
        <v>11865</v>
      </c>
      <c r="AJ15" s="25">
        <f t="shared" si="12"/>
        <v>12350</v>
      </c>
      <c r="AK15" s="25">
        <f t="shared" si="12"/>
        <v>12835</v>
      </c>
      <c r="AL15" s="24">
        <v>485</v>
      </c>
      <c r="AN15" s="23"/>
    </row>
    <row r="16" spans="4:40" ht="12.75" hidden="1"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N16" s="23"/>
    </row>
    <row r="17" spans="1:38" ht="16.5" hidden="1">
      <c r="A17" s="91" t="s">
        <v>85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22"/>
      <c r="AH17" s="22"/>
      <c r="AI17" s="22"/>
      <c r="AJ17" s="22"/>
      <c r="AK17" s="22"/>
      <c r="AL17" s="22"/>
    </row>
    <row r="18" spans="4:38" ht="12.75" hidden="1"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4:38" ht="12.75" hidden="1"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ht="28.5" customHeight="1">
      <c r="A20" s="109" t="s">
        <v>84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</row>
    <row r="21" spans="1:38" ht="21" thickBot="1">
      <c r="A21" s="110" t="s">
        <v>83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</row>
    <row r="22" spans="1:38" ht="19.5" customHeight="1" thickBot="1">
      <c r="A22" s="111" t="s">
        <v>82</v>
      </c>
      <c r="B22" s="113" t="s">
        <v>0</v>
      </c>
      <c r="C22" s="114"/>
      <c r="D22" s="115" t="s">
        <v>7</v>
      </c>
      <c r="E22" s="115"/>
      <c r="F22" s="115"/>
      <c r="G22" s="115"/>
      <c r="H22" s="115"/>
      <c r="I22" s="115" t="s">
        <v>8</v>
      </c>
      <c r="J22" s="115"/>
      <c r="K22" s="115"/>
      <c r="L22" s="115"/>
      <c r="M22" s="115"/>
      <c r="N22" s="115" t="s">
        <v>9</v>
      </c>
      <c r="O22" s="115"/>
      <c r="P22" s="115"/>
      <c r="Q22" s="115"/>
      <c r="R22" s="115"/>
      <c r="S22" s="115" t="s">
        <v>10</v>
      </c>
      <c r="T22" s="115"/>
      <c r="U22" s="115"/>
      <c r="V22" s="115"/>
      <c r="W22" s="115"/>
      <c r="X22" s="115" t="s">
        <v>11</v>
      </c>
      <c r="Y22" s="115"/>
      <c r="Z22" s="115"/>
      <c r="AA22" s="115"/>
      <c r="AB22" s="115"/>
      <c r="AC22" s="115" t="s">
        <v>12</v>
      </c>
      <c r="AD22" s="115"/>
      <c r="AE22" s="115"/>
      <c r="AF22" s="115"/>
      <c r="AG22" s="115"/>
      <c r="AH22" s="115" t="s">
        <v>13</v>
      </c>
      <c r="AI22" s="115"/>
      <c r="AJ22" s="115"/>
      <c r="AK22" s="115"/>
      <c r="AL22" s="115"/>
    </row>
    <row r="23" spans="1:38" ht="33" customHeight="1" thickBot="1">
      <c r="A23" s="112"/>
      <c r="B23" s="116" t="s">
        <v>81</v>
      </c>
      <c r="C23" s="116"/>
      <c r="D23" s="44">
        <v>1</v>
      </c>
      <c r="E23" s="45">
        <v>2</v>
      </c>
      <c r="F23" s="45">
        <v>3</v>
      </c>
      <c r="G23" s="45">
        <v>4</v>
      </c>
      <c r="H23" s="46" t="s">
        <v>80</v>
      </c>
      <c r="I23" s="44">
        <v>1</v>
      </c>
      <c r="J23" s="45">
        <v>2</v>
      </c>
      <c r="K23" s="45">
        <v>3</v>
      </c>
      <c r="L23" s="45">
        <v>4</v>
      </c>
      <c r="M23" s="46" t="s">
        <v>80</v>
      </c>
      <c r="N23" s="44">
        <v>1</v>
      </c>
      <c r="O23" s="45">
        <v>2</v>
      </c>
      <c r="P23" s="45">
        <v>3</v>
      </c>
      <c r="Q23" s="45">
        <v>4</v>
      </c>
      <c r="R23" s="46" t="s">
        <v>80</v>
      </c>
      <c r="S23" s="44">
        <v>1</v>
      </c>
      <c r="T23" s="45">
        <v>2</v>
      </c>
      <c r="U23" s="45">
        <v>3</v>
      </c>
      <c r="V23" s="45">
        <v>4</v>
      </c>
      <c r="W23" s="46" t="s">
        <v>80</v>
      </c>
      <c r="X23" s="44">
        <v>1</v>
      </c>
      <c r="Y23" s="45">
        <v>2</v>
      </c>
      <c r="Z23" s="45">
        <v>3</v>
      </c>
      <c r="AA23" s="45">
        <v>4</v>
      </c>
      <c r="AB23" s="46" t="s">
        <v>80</v>
      </c>
      <c r="AC23" s="44">
        <v>1</v>
      </c>
      <c r="AD23" s="45">
        <v>2</v>
      </c>
      <c r="AE23" s="45">
        <v>3</v>
      </c>
      <c r="AF23" s="45">
        <v>4</v>
      </c>
      <c r="AG23" s="46" t="s">
        <v>80</v>
      </c>
      <c r="AH23" s="44">
        <v>1</v>
      </c>
      <c r="AI23" s="45">
        <v>2</v>
      </c>
      <c r="AJ23" s="45">
        <v>3</v>
      </c>
      <c r="AK23" s="45">
        <v>4</v>
      </c>
      <c r="AL23" s="46" t="s">
        <v>80</v>
      </c>
    </row>
    <row r="24" spans="1:38" ht="36.75" customHeight="1">
      <c r="A24" s="117" t="s">
        <v>79</v>
      </c>
      <c r="B24" s="120" t="s">
        <v>78</v>
      </c>
      <c r="C24" s="121"/>
      <c r="D24" s="47">
        <v>14950</v>
      </c>
      <c r="E24" s="48">
        <f aca="true" t="shared" si="13" ref="E24:G34">$H24+D24</f>
        <v>15640</v>
      </c>
      <c r="F24" s="48">
        <f t="shared" si="13"/>
        <v>16330</v>
      </c>
      <c r="G24" s="48">
        <f t="shared" si="13"/>
        <v>17020</v>
      </c>
      <c r="H24" s="49">
        <v>690</v>
      </c>
      <c r="I24" s="47">
        <f aca="true" t="shared" si="14" ref="I24:I34">G24+H24</f>
        <v>17710</v>
      </c>
      <c r="J24" s="48">
        <f aca="true" t="shared" si="15" ref="J24:L34">$M24+I24</f>
        <v>18475</v>
      </c>
      <c r="K24" s="48">
        <f t="shared" si="15"/>
        <v>19240</v>
      </c>
      <c r="L24" s="48">
        <f t="shared" si="15"/>
        <v>20005</v>
      </c>
      <c r="M24" s="49">
        <v>765</v>
      </c>
      <c r="N24" s="47">
        <f aca="true" t="shared" si="16" ref="N24:N34">L24+M24</f>
        <v>20770</v>
      </c>
      <c r="O24" s="48">
        <f aca="true" t="shared" si="17" ref="O24:Q34">$R24+N24</f>
        <v>21600</v>
      </c>
      <c r="P24" s="48">
        <f t="shared" si="17"/>
        <v>22430</v>
      </c>
      <c r="Q24" s="48">
        <f t="shared" si="17"/>
        <v>23260</v>
      </c>
      <c r="R24" s="49">
        <v>830</v>
      </c>
      <c r="S24" s="47">
        <f aca="true" t="shared" si="18" ref="S24:S34">Q24+R24</f>
        <v>24090</v>
      </c>
      <c r="T24" s="48">
        <f aca="true" t="shared" si="19" ref="T24:V34">$W24+S24</f>
        <v>24990</v>
      </c>
      <c r="U24" s="48">
        <f t="shared" si="19"/>
        <v>25890</v>
      </c>
      <c r="V24" s="48">
        <f t="shared" si="19"/>
        <v>26790</v>
      </c>
      <c r="W24" s="49">
        <v>900</v>
      </c>
      <c r="X24" s="47">
        <f aca="true" t="shared" si="20" ref="X24:X34">V24+W24</f>
        <v>27690</v>
      </c>
      <c r="Y24" s="48">
        <f aca="true" t="shared" si="21" ref="Y24:AA34">$AB24+X24</f>
        <v>28660</v>
      </c>
      <c r="Z24" s="48">
        <f t="shared" si="21"/>
        <v>29630</v>
      </c>
      <c r="AA24" s="48">
        <f t="shared" si="21"/>
        <v>30600</v>
      </c>
      <c r="AB24" s="49">
        <v>970</v>
      </c>
      <c r="AC24" s="47">
        <f aca="true" t="shared" si="22" ref="AC24:AC34">AA24+AB24</f>
        <v>31570</v>
      </c>
      <c r="AD24" s="48">
        <f aca="true" t="shared" si="23" ref="AD24:AF34">$AG24+AC24</f>
        <v>32605</v>
      </c>
      <c r="AE24" s="48">
        <f t="shared" si="23"/>
        <v>33640</v>
      </c>
      <c r="AF24" s="48">
        <f t="shared" si="23"/>
        <v>34675</v>
      </c>
      <c r="AG24" s="49">
        <v>1035</v>
      </c>
      <c r="AH24" s="47">
        <f aca="true" t="shared" si="24" ref="AH24:AH34">AF24+AG24</f>
        <v>35710</v>
      </c>
      <c r="AI24" s="48">
        <f aca="true" t="shared" si="25" ref="AI24:AK34">$AL24+AH24</f>
        <v>36820</v>
      </c>
      <c r="AJ24" s="48">
        <f t="shared" si="25"/>
        <v>37930</v>
      </c>
      <c r="AK24" s="48">
        <f t="shared" si="25"/>
        <v>39040</v>
      </c>
      <c r="AL24" s="49">
        <v>1110</v>
      </c>
    </row>
    <row r="25" spans="1:38" ht="36.75" customHeight="1">
      <c r="A25" s="118"/>
      <c r="B25" s="122" t="s">
        <v>77</v>
      </c>
      <c r="C25" s="123"/>
      <c r="D25" s="51">
        <v>11190</v>
      </c>
      <c r="E25" s="52">
        <f t="shared" si="13"/>
        <v>11745</v>
      </c>
      <c r="F25" s="52">
        <f t="shared" si="13"/>
        <v>12300</v>
      </c>
      <c r="G25" s="52">
        <f t="shared" si="13"/>
        <v>12855</v>
      </c>
      <c r="H25" s="53">
        <v>555</v>
      </c>
      <c r="I25" s="51">
        <f t="shared" si="14"/>
        <v>13410</v>
      </c>
      <c r="J25" s="52">
        <f t="shared" si="15"/>
        <v>14030</v>
      </c>
      <c r="K25" s="52">
        <f t="shared" si="15"/>
        <v>14650</v>
      </c>
      <c r="L25" s="52">
        <f t="shared" si="15"/>
        <v>15270</v>
      </c>
      <c r="M25" s="53">
        <v>620</v>
      </c>
      <c r="N25" s="51">
        <f t="shared" si="16"/>
        <v>15890</v>
      </c>
      <c r="O25" s="52">
        <f t="shared" si="17"/>
        <v>16570</v>
      </c>
      <c r="P25" s="52">
        <f t="shared" si="17"/>
        <v>17250</v>
      </c>
      <c r="Q25" s="52">
        <f t="shared" si="17"/>
        <v>17930</v>
      </c>
      <c r="R25" s="53">
        <v>680</v>
      </c>
      <c r="S25" s="51">
        <f t="shared" si="18"/>
        <v>18610</v>
      </c>
      <c r="T25" s="52">
        <f t="shared" si="19"/>
        <v>19355</v>
      </c>
      <c r="U25" s="52">
        <f t="shared" si="19"/>
        <v>20100</v>
      </c>
      <c r="V25" s="52">
        <f t="shared" si="19"/>
        <v>20845</v>
      </c>
      <c r="W25" s="53">
        <v>745</v>
      </c>
      <c r="X25" s="51">
        <f t="shared" si="20"/>
        <v>21590</v>
      </c>
      <c r="Y25" s="52">
        <f t="shared" si="21"/>
        <v>22390</v>
      </c>
      <c r="Z25" s="52">
        <f t="shared" si="21"/>
        <v>23190</v>
      </c>
      <c r="AA25" s="52">
        <f t="shared" si="21"/>
        <v>23990</v>
      </c>
      <c r="AB25" s="53">
        <v>800</v>
      </c>
      <c r="AC25" s="51">
        <f t="shared" si="22"/>
        <v>24790</v>
      </c>
      <c r="AD25" s="52">
        <f t="shared" si="23"/>
        <v>25655</v>
      </c>
      <c r="AE25" s="52">
        <f t="shared" si="23"/>
        <v>26520</v>
      </c>
      <c r="AF25" s="52">
        <f t="shared" si="23"/>
        <v>27385</v>
      </c>
      <c r="AG25" s="53">
        <v>865</v>
      </c>
      <c r="AH25" s="51">
        <f t="shared" si="24"/>
        <v>28250</v>
      </c>
      <c r="AI25" s="52">
        <f t="shared" si="25"/>
        <v>29180</v>
      </c>
      <c r="AJ25" s="52">
        <f t="shared" si="25"/>
        <v>30110</v>
      </c>
      <c r="AK25" s="52">
        <f t="shared" si="25"/>
        <v>31040</v>
      </c>
      <c r="AL25" s="53">
        <v>930</v>
      </c>
    </row>
    <row r="26" spans="1:38" ht="36.75" customHeight="1" thickBot="1">
      <c r="A26" s="119"/>
      <c r="B26" s="124" t="s">
        <v>76</v>
      </c>
      <c r="C26" s="125"/>
      <c r="D26" s="54">
        <v>9200</v>
      </c>
      <c r="E26" s="55">
        <f t="shared" si="13"/>
        <v>9695</v>
      </c>
      <c r="F26" s="55">
        <f t="shared" si="13"/>
        <v>10190</v>
      </c>
      <c r="G26" s="55">
        <f t="shared" si="13"/>
        <v>10685</v>
      </c>
      <c r="H26" s="56">
        <v>495</v>
      </c>
      <c r="I26" s="54">
        <f t="shared" si="14"/>
        <v>11180</v>
      </c>
      <c r="J26" s="55">
        <f t="shared" si="15"/>
        <v>11735</v>
      </c>
      <c r="K26" s="55">
        <f t="shared" si="15"/>
        <v>12290</v>
      </c>
      <c r="L26" s="55">
        <f t="shared" si="15"/>
        <v>12845</v>
      </c>
      <c r="M26" s="56">
        <v>555</v>
      </c>
      <c r="N26" s="54">
        <f t="shared" si="16"/>
        <v>13400</v>
      </c>
      <c r="O26" s="55">
        <f t="shared" si="17"/>
        <v>14020</v>
      </c>
      <c r="P26" s="55">
        <f t="shared" si="17"/>
        <v>14640</v>
      </c>
      <c r="Q26" s="55">
        <f t="shared" si="17"/>
        <v>15260</v>
      </c>
      <c r="R26" s="56">
        <v>620</v>
      </c>
      <c r="S26" s="54">
        <f t="shared" si="18"/>
        <v>15880</v>
      </c>
      <c r="T26" s="55">
        <f t="shared" si="19"/>
        <v>16560</v>
      </c>
      <c r="U26" s="55">
        <f t="shared" si="19"/>
        <v>17240</v>
      </c>
      <c r="V26" s="55">
        <f t="shared" si="19"/>
        <v>17920</v>
      </c>
      <c r="W26" s="56">
        <v>680</v>
      </c>
      <c r="X26" s="54">
        <f t="shared" si="20"/>
        <v>18600</v>
      </c>
      <c r="Y26" s="55">
        <f t="shared" si="21"/>
        <v>19345</v>
      </c>
      <c r="Z26" s="55">
        <f t="shared" si="21"/>
        <v>20090</v>
      </c>
      <c r="AA26" s="55">
        <f t="shared" si="21"/>
        <v>20835</v>
      </c>
      <c r="AB26" s="56">
        <v>745</v>
      </c>
      <c r="AC26" s="54">
        <f t="shared" si="22"/>
        <v>21580</v>
      </c>
      <c r="AD26" s="55">
        <f t="shared" si="23"/>
        <v>22380</v>
      </c>
      <c r="AE26" s="55">
        <f t="shared" si="23"/>
        <v>23180</v>
      </c>
      <c r="AF26" s="55">
        <f t="shared" si="23"/>
        <v>23980</v>
      </c>
      <c r="AG26" s="56">
        <v>800</v>
      </c>
      <c r="AH26" s="54">
        <f t="shared" si="24"/>
        <v>24780</v>
      </c>
      <c r="AI26" s="55">
        <f t="shared" si="25"/>
        <v>25645</v>
      </c>
      <c r="AJ26" s="55">
        <f t="shared" si="25"/>
        <v>26510</v>
      </c>
      <c r="AK26" s="55">
        <f t="shared" si="25"/>
        <v>27375</v>
      </c>
      <c r="AL26" s="56">
        <v>865</v>
      </c>
    </row>
    <row r="27" spans="1:38" ht="36.75" customHeight="1">
      <c r="A27" s="117" t="s">
        <v>75</v>
      </c>
      <c r="B27" s="120" t="s">
        <v>74</v>
      </c>
      <c r="C27" s="121"/>
      <c r="D27" s="47">
        <v>11075</v>
      </c>
      <c r="E27" s="48">
        <f t="shared" si="13"/>
        <v>11580</v>
      </c>
      <c r="F27" s="48">
        <f t="shared" si="13"/>
        <v>12085</v>
      </c>
      <c r="G27" s="48">
        <f t="shared" si="13"/>
        <v>12590</v>
      </c>
      <c r="H27" s="49">
        <v>505</v>
      </c>
      <c r="I27" s="47">
        <f t="shared" si="14"/>
        <v>13095</v>
      </c>
      <c r="J27" s="48">
        <f t="shared" si="15"/>
        <v>13655</v>
      </c>
      <c r="K27" s="48">
        <f t="shared" si="15"/>
        <v>14215</v>
      </c>
      <c r="L27" s="48">
        <f t="shared" si="15"/>
        <v>14775</v>
      </c>
      <c r="M27" s="49">
        <v>560</v>
      </c>
      <c r="N27" s="47">
        <f t="shared" si="16"/>
        <v>15335</v>
      </c>
      <c r="O27" s="48">
        <f t="shared" si="17"/>
        <v>15955</v>
      </c>
      <c r="P27" s="48">
        <f t="shared" si="17"/>
        <v>16575</v>
      </c>
      <c r="Q27" s="48">
        <f t="shared" si="17"/>
        <v>17195</v>
      </c>
      <c r="R27" s="49">
        <v>620</v>
      </c>
      <c r="S27" s="47">
        <f t="shared" si="18"/>
        <v>17815</v>
      </c>
      <c r="T27" s="48">
        <f t="shared" si="19"/>
        <v>18490</v>
      </c>
      <c r="U27" s="48">
        <f t="shared" si="19"/>
        <v>19165</v>
      </c>
      <c r="V27" s="48">
        <f t="shared" si="19"/>
        <v>19840</v>
      </c>
      <c r="W27" s="49">
        <v>675</v>
      </c>
      <c r="X27" s="47">
        <f t="shared" si="20"/>
        <v>20515</v>
      </c>
      <c r="Y27" s="48">
        <f t="shared" si="21"/>
        <v>21250</v>
      </c>
      <c r="Z27" s="48">
        <f t="shared" si="21"/>
        <v>21985</v>
      </c>
      <c r="AA27" s="48">
        <f t="shared" si="21"/>
        <v>22720</v>
      </c>
      <c r="AB27" s="49">
        <v>735</v>
      </c>
      <c r="AC27" s="47">
        <f t="shared" si="22"/>
        <v>23455</v>
      </c>
      <c r="AD27" s="48">
        <f t="shared" si="23"/>
        <v>24245</v>
      </c>
      <c r="AE27" s="48">
        <f t="shared" si="23"/>
        <v>25035</v>
      </c>
      <c r="AF27" s="48">
        <f t="shared" si="23"/>
        <v>25825</v>
      </c>
      <c r="AG27" s="49">
        <v>790</v>
      </c>
      <c r="AH27" s="47">
        <f t="shared" si="24"/>
        <v>26615</v>
      </c>
      <c r="AI27" s="48">
        <f t="shared" si="25"/>
        <v>27470</v>
      </c>
      <c r="AJ27" s="48">
        <f t="shared" si="25"/>
        <v>28325</v>
      </c>
      <c r="AK27" s="48">
        <f t="shared" si="25"/>
        <v>29180</v>
      </c>
      <c r="AL27" s="49">
        <v>855</v>
      </c>
    </row>
    <row r="28" spans="1:38" ht="36.75" customHeight="1">
      <c r="A28" s="118"/>
      <c r="B28" s="122" t="s">
        <v>73</v>
      </c>
      <c r="C28" s="123"/>
      <c r="D28" s="51">
        <v>9180</v>
      </c>
      <c r="E28" s="52">
        <f t="shared" si="13"/>
        <v>9655</v>
      </c>
      <c r="F28" s="52">
        <f t="shared" si="13"/>
        <v>10130</v>
      </c>
      <c r="G28" s="52">
        <f t="shared" si="13"/>
        <v>10605</v>
      </c>
      <c r="H28" s="53">
        <v>475</v>
      </c>
      <c r="I28" s="51">
        <f t="shared" si="14"/>
        <v>11080</v>
      </c>
      <c r="J28" s="52">
        <f t="shared" si="15"/>
        <v>11585</v>
      </c>
      <c r="K28" s="52">
        <f t="shared" si="15"/>
        <v>12090</v>
      </c>
      <c r="L28" s="52">
        <f t="shared" si="15"/>
        <v>12595</v>
      </c>
      <c r="M28" s="53">
        <v>505</v>
      </c>
      <c r="N28" s="51">
        <f t="shared" si="16"/>
        <v>13100</v>
      </c>
      <c r="O28" s="52">
        <f t="shared" si="17"/>
        <v>13660</v>
      </c>
      <c r="P28" s="52">
        <f t="shared" si="17"/>
        <v>14220</v>
      </c>
      <c r="Q28" s="52">
        <f t="shared" si="17"/>
        <v>14780</v>
      </c>
      <c r="R28" s="53">
        <v>560</v>
      </c>
      <c r="S28" s="51">
        <f t="shared" si="18"/>
        <v>15340</v>
      </c>
      <c r="T28" s="52">
        <f t="shared" si="19"/>
        <v>15960</v>
      </c>
      <c r="U28" s="52">
        <f t="shared" si="19"/>
        <v>16580</v>
      </c>
      <c r="V28" s="52">
        <f t="shared" si="19"/>
        <v>17200</v>
      </c>
      <c r="W28" s="53">
        <v>620</v>
      </c>
      <c r="X28" s="51">
        <f t="shared" si="20"/>
        <v>17820</v>
      </c>
      <c r="Y28" s="52">
        <f t="shared" si="21"/>
        <v>18495</v>
      </c>
      <c r="Z28" s="52">
        <f t="shared" si="21"/>
        <v>19170</v>
      </c>
      <c r="AA28" s="52">
        <f t="shared" si="21"/>
        <v>19845</v>
      </c>
      <c r="AB28" s="53">
        <v>675</v>
      </c>
      <c r="AC28" s="51">
        <f t="shared" si="22"/>
        <v>20520</v>
      </c>
      <c r="AD28" s="52">
        <f t="shared" si="23"/>
        <v>21255</v>
      </c>
      <c r="AE28" s="52">
        <f t="shared" si="23"/>
        <v>21990</v>
      </c>
      <c r="AF28" s="52">
        <f t="shared" si="23"/>
        <v>22725</v>
      </c>
      <c r="AG28" s="53">
        <v>735</v>
      </c>
      <c r="AH28" s="51">
        <f t="shared" si="24"/>
        <v>23460</v>
      </c>
      <c r="AI28" s="52">
        <f t="shared" si="25"/>
        <v>24250</v>
      </c>
      <c r="AJ28" s="52">
        <f t="shared" si="25"/>
        <v>25040</v>
      </c>
      <c r="AK28" s="52">
        <f t="shared" si="25"/>
        <v>25830</v>
      </c>
      <c r="AL28" s="53">
        <v>790</v>
      </c>
    </row>
    <row r="29" spans="1:38" ht="36.75" customHeight="1" thickBot="1">
      <c r="A29" s="119"/>
      <c r="B29" s="124" t="s">
        <v>72</v>
      </c>
      <c r="C29" s="125"/>
      <c r="D29" s="54">
        <v>7420</v>
      </c>
      <c r="E29" s="55">
        <f t="shared" si="13"/>
        <v>7860</v>
      </c>
      <c r="F29" s="55">
        <f t="shared" si="13"/>
        <v>8300</v>
      </c>
      <c r="G29" s="55">
        <f t="shared" si="13"/>
        <v>8740</v>
      </c>
      <c r="H29" s="56">
        <v>440</v>
      </c>
      <c r="I29" s="54">
        <f t="shared" si="14"/>
        <v>9180</v>
      </c>
      <c r="J29" s="55">
        <f t="shared" si="15"/>
        <v>9655</v>
      </c>
      <c r="K29" s="55">
        <f t="shared" si="15"/>
        <v>10130</v>
      </c>
      <c r="L29" s="55">
        <f t="shared" si="15"/>
        <v>10605</v>
      </c>
      <c r="M29" s="56">
        <v>475</v>
      </c>
      <c r="N29" s="54">
        <f t="shared" si="16"/>
        <v>11080</v>
      </c>
      <c r="O29" s="55">
        <f t="shared" si="17"/>
        <v>11585</v>
      </c>
      <c r="P29" s="55">
        <f t="shared" si="17"/>
        <v>12090</v>
      </c>
      <c r="Q29" s="55">
        <f t="shared" si="17"/>
        <v>12595</v>
      </c>
      <c r="R29" s="56">
        <v>505</v>
      </c>
      <c r="S29" s="54">
        <f t="shared" si="18"/>
        <v>13100</v>
      </c>
      <c r="T29" s="55">
        <f t="shared" si="19"/>
        <v>13660</v>
      </c>
      <c r="U29" s="55">
        <f t="shared" si="19"/>
        <v>14220</v>
      </c>
      <c r="V29" s="55">
        <f t="shared" si="19"/>
        <v>14780</v>
      </c>
      <c r="W29" s="56">
        <v>560</v>
      </c>
      <c r="X29" s="54">
        <f t="shared" si="20"/>
        <v>15340</v>
      </c>
      <c r="Y29" s="55">
        <f t="shared" si="21"/>
        <v>15960</v>
      </c>
      <c r="Z29" s="55">
        <f t="shared" si="21"/>
        <v>16580</v>
      </c>
      <c r="AA29" s="55">
        <f t="shared" si="21"/>
        <v>17200</v>
      </c>
      <c r="AB29" s="56">
        <v>620</v>
      </c>
      <c r="AC29" s="54">
        <f t="shared" si="22"/>
        <v>17820</v>
      </c>
      <c r="AD29" s="55">
        <f t="shared" si="23"/>
        <v>18495</v>
      </c>
      <c r="AE29" s="55">
        <f t="shared" si="23"/>
        <v>19170</v>
      </c>
      <c r="AF29" s="55">
        <f t="shared" si="23"/>
        <v>19845</v>
      </c>
      <c r="AG29" s="56">
        <v>675</v>
      </c>
      <c r="AH29" s="54">
        <f t="shared" si="24"/>
        <v>20520</v>
      </c>
      <c r="AI29" s="55">
        <f t="shared" si="25"/>
        <v>21255</v>
      </c>
      <c r="AJ29" s="55">
        <f t="shared" si="25"/>
        <v>21990</v>
      </c>
      <c r="AK29" s="55">
        <f t="shared" si="25"/>
        <v>22725</v>
      </c>
      <c r="AL29" s="56">
        <v>735</v>
      </c>
    </row>
    <row r="30" spans="1:38" ht="36.75" customHeight="1">
      <c r="A30" s="117" t="s">
        <v>71</v>
      </c>
      <c r="B30" s="120" t="s">
        <v>70</v>
      </c>
      <c r="C30" s="121"/>
      <c r="D30" s="47">
        <v>10535</v>
      </c>
      <c r="E30" s="48">
        <f t="shared" si="13"/>
        <v>11010</v>
      </c>
      <c r="F30" s="48">
        <f t="shared" si="13"/>
        <v>11485</v>
      </c>
      <c r="G30" s="48">
        <f t="shared" si="13"/>
        <v>11960</v>
      </c>
      <c r="H30" s="49">
        <v>475</v>
      </c>
      <c r="I30" s="47">
        <f t="shared" si="14"/>
        <v>12435</v>
      </c>
      <c r="J30" s="48">
        <f t="shared" si="15"/>
        <v>12940</v>
      </c>
      <c r="K30" s="48">
        <f t="shared" si="15"/>
        <v>13445</v>
      </c>
      <c r="L30" s="48">
        <f t="shared" si="15"/>
        <v>13950</v>
      </c>
      <c r="M30" s="49">
        <v>505</v>
      </c>
      <c r="N30" s="47">
        <f t="shared" si="16"/>
        <v>14455</v>
      </c>
      <c r="O30" s="48">
        <f t="shared" si="17"/>
        <v>15015</v>
      </c>
      <c r="P30" s="48">
        <f t="shared" si="17"/>
        <v>15575</v>
      </c>
      <c r="Q30" s="48">
        <f t="shared" si="17"/>
        <v>16135</v>
      </c>
      <c r="R30" s="49">
        <v>560</v>
      </c>
      <c r="S30" s="47">
        <f t="shared" si="18"/>
        <v>16695</v>
      </c>
      <c r="T30" s="48">
        <f t="shared" si="19"/>
        <v>17315</v>
      </c>
      <c r="U30" s="48">
        <f t="shared" si="19"/>
        <v>17935</v>
      </c>
      <c r="V30" s="48">
        <f t="shared" si="19"/>
        <v>18555</v>
      </c>
      <c r="W30" s="49">
        <v>620</v>
      </c>
      <c r="X30" s="47">
        <f t="shared" si="20"/>
        <v>19175</v>
      </c>
      <c r="Y30" s="48">
        <f t="shared" si="21"/>
        <v>19850</v>
      </c>
      <c r="Z30" s="48">
        <f t="shared" si="21"/>
        <v>20525</v>
      </c>
      <c r="AA30" s="48">
        <f t="shared" si="21"/>
        <v>21200</v>
      </c>
      <c r="AB30" s="49">
        <v>675</v>
      </c>
      <c r="AC30" s="47">
        <f t="shared" si="22"/>
        <v>21875</v>
      </c>
      <c r="AD30" s="48">
        <f t="shared" si="23"/>
        <v>22610</v>
      </c>
      <c r="AE30" s="48">
        <f t="shared" si="23"/>
        <v>23345</v>
      </c>
      <c r="AF30" s="48">
        <f t="shared" si="23"/>
        <v>24080</v>
      </c>
      <c r="AG30" s="49">
        <v>735</v>
      </c>
      <c r="AH30" s="47">
        <f t="shared" si="24"/>
        <v>24815</v>
      </c>
      <c r="AI30" s="48">
        <f t="shared" si="25"/>
        <v>25605</v>
      </c>
      <c r="AJ30" s="48">
        <f t="shared" si="25"/>
        <v>26395</v>
      </c>
      <c r="AK30" s="48">
        <f t="shared" si="25"/>
        <v>27185</v>
      </c>
      <c r="AL30" s="49">
        <v>790</v>
      </c>
    </row>
    <row r="31" spans="1:38" ht="36.75" customHeight="1">
      <c r="A31" s="118"/>
      <c r="B31" s="122" t="s">
        <v>69</v>
      </c>
      <c r="C31" s="123"/>
      <c r="D31" s="51">
        <v>8775</v>
      </c>
      <c r="E31" s="52">
        <f t="shared" si="13"/>
        <v>9215</v>
      </c>
      <c r="F31" s="52">
        <f t="shared" si="13"/>
        <v>9655</v>
      </c>
      <c r="G31" s="52">
        <f t="shared" si="13"/>
        <v>10095</v>
      </c>
      <c r="H31" s="53">
        <v>440</v>
      </c>
      <c r="I31" s="51">
        <f t="shared" si="14"/>
        <v>10535</v>
      </c>
      <c r="J31" s="52">
        <f t="shared" si="15"/>
        <v>11010</v>
      </c>
      <c r="K31" s="52">
        <f t="shared" si="15"/>
        <v>11485</v>
      </c>
      <c r="L31" s="52">
        <f t="shared" si="15"/>
        <v>11960</v>
      </c>
      <c r="M31" s="53">
        <v>475</v>
      </c>
      <c r="N31" s="51">
        <f t="shared" si="16"/>
        <v>12435</v>
      </c>
      <c r="O31" s="52">
        <f t="shared" si="17"/>
        <v>12940</v>
      </c>
      <c r="P31" s="52">
        <f t="shared" si="17"/>
        <v>13445</v>
      </c>
      <c r="Q31" s="52">
        <f t="shared" si="17"/>
        <v>13950</v>
      </c>
      <c r="R31" s="53">
        <v>505</v>
      </c>
      <c r="S31" s="51">
        <f t="shared" si="18"/>
        <v>14455</v>
      </c>
      <c r="T31" s="52">
        <f t="shared" si="19"/>
        <v>15015</v>
      </c>
      <c r="U31" s="52">
        <f t="shared" si="19"/>
        <v>15575</v>
      </c>
      <c r="V31" s="52">
        <f t="shared" si="19"/>
        <v>16135</v>
      </c>
      <c r="W31" s="53">
        <v>560</v>
      </c>
      <c r="X31" s="51">
        <f t="shared" si="20"/>
        <v>16695</v>
      </c>
      <c r="Y31" s="52">
        <f t="shared" si="21"/>
        <v>17315</v>
      </c>
      <c r="Z31" s="52">
        <f t="shared" si="21"/>
        <v>17935</v>
      </c>
      <c r="AA31" s="52">
        <f t="shared" si="21"/>
        <v>18555</v>
      </c>
      <c r="AB31" s="53">
        <v>620</v>
      </c>
      <c r="AC31" s="51">
        <f t="shared" si="22"/>
        <v>19175</v>
      </c>
      <c r="AD31" s="52">
        <f t="shared" si="23"/>
        <v>19850</v>
      </c>
      <c r="AE31" s="52">
        <f t="shared" si="23"/>
        <v>20525</v>
      </c>
      <c r="AF31" s="52">
        <f t="shared" si="23"/>
        <v>21200</v>
      </c>
      <c r="AG31" s="53">
        <v>675</v>
      </c>
      <c r="AH31" s="51">
        <f t="shared" si="24"/>
        <v>21875</v>
      </c>
      <c r="AI31" s="52">
        <f t="shared" si="25"/>
        <v>22610</v>
      </c>
      <c r="AJ31" s="52">
        <f t="shared" si="25"/>
        <v>23345</v>
      </c>
      <c r="AK31" s="52">
        <f t="shared" si="25"/>
        <v>24080</v>
      </c>
      <c r="AL31" s="53">
        <v>735</v>
      </c>
    </row>
    <row r="32" spans="1:38" ht="36.75" customHeight="1" thickBot="1">
      <c r="A32" s="119"/>
      <c r="B32" s="124" t="s">
        <v>68</v>
      </c>
      <c r="C32" s="125"/>
      <c r="D32" s="54">
        <v>7130</v>
      </c>
      <c r="E32" s="55">
        <f t="shared" si="13"/>
        <v>7540</v>
      </c>
      <c r="F32" s="55">
        <f t="shared" si="13"/>
        <v>7950</v>
      </c>
      <c r="G32" s="55">
        <f t="shared" si="13"/>
        <v>8360</v>
      </c>
      <c r="H32" s="56">
        <v>410</v>
      </c>
      <c r="I32" s="54">
        <f t="shared" si="14"/>
        <v>8770</v>
      </c>
      <c r="J32" s="55">
        <f t="shared" si="15"/>
        <v>9210</v>
      </c>
      <c r="K32" s="55">
        <f t="shared" si="15"/>
        <v>9650</v>
      </c>
      <c r="L32" s="55">
        <f t="shared" si="15"/>
        <v>10090</v>
      </c>
      <c r="M32" s="56">
        <v>440</v>
      </c>
      <c r="N32" s="54">
        <f t="shared" si="16"/>
        <v>10530</v>
      </c>
      <c r="O32" s="55">
        <f t="shared" si="17"/>
        <v>11005</v>
      </c>
      <c r="P32" s="55">
        <f t="shared" si="17"/>
        <v>11480</v>
      </c>
      <c r="Q32" s="55">
        <f t="shared" si="17"/>
        <v>11955</v>
      </c>
      <c r="R32" s="56">
        <v>475</v>
      </c>
      <c r="S32" s="54">
        <f t="shared" si="18"/>
        <v>12430</v>
      </c>
      <c r="T32" s="55">
        <f t="shared" si="19"/>
        <v>12935</v>
      </c>
      <c r="U32" s="55">
        <f t="shared" si="19"/>
        <v>13440</v>
      </c>
      <c r="V32" s="55">
        <f t="shared" si="19"/>
        <v>13945</v>
      </c>
      <c r="W32" s="56">
        <v>505</v>
      </c>
      <c r="X32" s="54">
        <f t="shared" si="20"/>
        <v>14450</v>
      </c>
      <c r="Y32" s="55">
        <f t="shared" si="21"/>
        <v>15010</v>
      </c>
      <c r="Z32" s="55">
        <f t="shared" si="21"/>
        <v>15570</v>
      </c>
      <c r="AA32" s="55">
        <f t="shared" si="21"/>
        <v>16130</v>
      </c>
      <c r="AB32" s="56">
        <v>560</v>
      </c>
      <c r="AC32" s="54">
        <f t="shared" si="22"/>
        <v>16690</v>
      </c>
      <c r="AD32" s="55">
        <f t="shared" si="23"/>
        <v>17310</v>
      </c>
      <c r="AE32" s="55">
        <f t="shared" si="23"/>
        <v>17930</v>
      </c>
      <c r="AF32" s="55">
        <f t="shared" si="23"/>
        <v>18550</v>
      </c>
      <c r="AG32" s="56">
        <v>620</v>
      </c>
      <c r="AH32" s="54">
        <f t="shared" si="24"/>
        <v>19170</v>
      </c>
      <c r="AI32" s="55">
        <f t="shared" si="25"/>
        <v>19845</v>
      </c>
      <c r="AJ32" s="55">
        <f t="shared" si="25"/>
        <v>20520</v>
      </c>
      <c r="AK32" s="55">
        <f t="shared" si="25"/>
        <v>21195</v>
      </c>
      <c r="AL32" s="56">
        <v>675</v>
      </c>
    </row>
    <row r="33" spans="1:38" ht="36.75" customHeight="1" thickBot="1">
      <c r="A33" s="57" t="s">
        <v>67</v>
      </c>
      <c r="B33" s="126" t="s">
        <v>66</v>
      </c>
      <c r="C33" s="127"/>
      <c r="D33" s="58">
        <v>4670</v>
      </c>
      <c r="E33" s="59">
        <f t="shared" si="13"/>
        <v>5030</v>
      </c>
      <c r="F33" s="59">
        <f t="shared" si="13"/>
        <v>5390</v>
      </c>
      <c r="G33" s="59">
        <f t="shared" si="13"/>
        <v>5750</v>
      </c>
      <c r="H33" s="60">
        <v>360</v>
      </c>
      <c r="I33" s="58">
        <f t="shared" si="14"/>
        <v>6110</v>
      </c>
      <c r="J33" s="59">
        <f t="shared" si="15"/>
        <v>6490</v>
      </c>
      <c r="K33" s="59">
        <f t="shared" si="15"/>
        <v>6870</v>
      </c>
      <c r="L33" s="59">
        <f t="shared" si="15"/>
        <v>7250</v>
      </c>
      <c r="M33" s="60">
        <v>380</v>
      </c>
      <c r="N33" s="58">
        <f t="shared" si="16"/>
        <v>7630</v>
      </c>
      <c r="O33" s="59">
        <f t="shared" si="17"/>
        <v>8040</v>
      </c>
      <c r="P33" s="59">
        <f t="shared" si="17"/>
        <v>8450</v>
      </c>
      <c r="Q33" s="59">
        <f t="shared" si="17"/>
        <v>8860</v>
      </c>
      <c r="R33" s="60">
        <v>410</v>
      </c>
      <c r="S33" s="58">
        <f t="shared" si="18"/>
        <v>9270</v>
      </c>
      <c r="T33" s="59">
        <f t="shared" si="19"/>
        <v>9710</v>
      </c>
      <c r="U33" s="59">
        <f t="shared" si="19"/>
        <v>10150</v>
      </c>
      <c r="V33" s="59">
        <f t="shared" si="19"/>
        <v>10590</v>
      </c>
      <c r="W33" s="60">
        <v>440</v>
      </c>
      <c r="X33" s="58">
        <f t="shared" si="20"/>
        <v>11030</v>
      </c>
      <c r="Y33" s="59">
        <f t="shared" si="21"/>
        <v>11535</v>
      </c>
      <c r="Z33" s="59">
        <f t="shared" si="21"/>
        <v>12040</v>
      </c>
      <c r="AA33" s="59">
        <f t="shared" si="21"/>
        <v>12545</v>
      </c>
      <c r="AB33" s="60">
        <v>505</v>
      </c>
      <c r="AC33" s="58">
        <f t="shared" si="22"/>
        <v>13050</v>
      </c>
      <c r="AD33" s="59">
        <f t="shared" si="23"/>
        <v>13610</v>
      </c>
      <c r="AE33" s="59">
        <f t="shared" si="23"/>
        <v>14170</v>
      </c>
      <c r="AF33" s="59">
        <f t="shared" si="23"/>
        <v>14730</v>
      </c>
      <c r="AG33" s="60">
        <v>560</v>
      </c>
      <c r="AH33" s="58">
        <f t="shared" si="24"/>
        <v>15290</v>
      </c>
      <c r="AI33" s="59">
        <f t="shared" si="25"/>
        <v>15910</v>
      </c>
      <c r="AJ33" s="59">
        <f t="shared" si="25"/>
        <v>16530</v>
      </c>
      <c r="AK33" s="59">
        <f t="shared" si="25"/>
        <v>17150</v>
      </c>
      <c r="AL33" s="60">
        <v>620</v>
      </c>
    </row>
    <row r="34" spans="1:38" ht="44.25" customHeight="1" thickBot="1">
      <c r="A34" s="61" t="s">
        <v>65</v>
      </c>
      <c r="B34" s="126" t="s">
        <v>64</v>
      </c>
      <c r="C34" s="127"/>
      <c r="D34" s="58">
        <v>3935</v>
      </c>
      <c r="E34" s="59">
        <f t="shared" si="13"/>
        <v>4230</v>
      </c>
      <c r="F34" s="59">
        <f t="shared" si="13"/>
        <v>4525</v>
      </c>
      <c r="G34" s="59">
        <f t="shared" si="13"/>
        <v>4820</v>
      </c>
      <c r="H34" s="60">
        <v>295</v>
      </c>
      <c r="I34" s="58">
        <f t="shared" si="14"/>
        <v>5115</v>
      </c>
      <c r="J34" s="59">
        <f t="shared" si="15"/>
        <v>5440</v>
      </c>
      <c r="K34" s="59">
        <f t="shared" si="15"/>
        <v>5765</v>
      </c>
      <c r="L34" s="59">
        <f t="shared" si="15"/>
        <v>6090</v>
      </c>
      <c r="M34" s="60">
        <v>325</v>
      </c>
      <c r="N34" s="58">
        <f t="shared" si="16"/>
        <v>6415</v>
      </c>
      <c r="O34" s="59">
        <f t="shared" si="17"/>
        <v>6775</v>
      </c>
      <c r="P34" s="59">
        <f t="shared" si="17"/>
        <v>7135</v>
      </c>
      <c r="Q34" s="59">
        <f t="shared" si="17"/>
        <v>7495</v>
      </c>
      <c r="R34" s="60">
        <v>360</v>
      </c>
      <c r="S34" s="58">
        <f t="shared" si="18"/>
        <v>7855</v>
      </c>
      <c r="T34" s="59">
        <f t="shared" si="19"/>
        <v>8235</v>
      </c>
      <c r="U34" s="59">
        <f t="shared" si="19"/>
        <v>8615</v>
      </c>
      <c r="V34" s="59">
        <f t="shared" si="19"/>
        <v>8995</v>
      </c>
      <c r="W34" s="60">
        <v>380</v>
      </c>
      <c r="X34" s="58">
        <f t="shared" si="20"/>
        <v>9375</v>
      </c>
      <c r="Y34" s="59">
        <f t="shared" si="21"/>
        <v>9815</v>
      </c>
      <c r="Z34" s="59">
        <f t="shared" si="21"/>
        <v>10255</v>
      </c>
      <c r="AA34" s="59">
        <f t="shared" si="21"/>
        <v>10695</v>
      </c>
      <c r="AB34" s="60">
        <v>440</v>
      </c>
      <c r="AC34" s="58">
        <f t="shared" si="22"/>
        <v>11135</v>
      </c>
      <c r="AD34" s="59">
        <f t="shared" si="23"/>
        <v>11640</v>
      </c>
      <c r="AE34" s="59">
        <f t="shared" si="23"/>
        <v>12145</v>
      </c>
      <c r="AF34" s="59">
        <f t="shared" si="23"/>
        <v>12650</v>
      </c>
      <c r="AG34" s="60">
        <v>505</v>
      </c>
      <c r="AH34" s="58">
        <f t="shared" si="24"/>
        <v>13155</v>
      </c>
      <c r="AI34" s="59">
        <f t="shared" si="25"/>
        <v>13715</v>
      </c>
      <c r="AJ34" s="59">
        <f t="shared" si="25"/>
        <v>14275</v>
      </c>
      <c r="AK34" s="59">
        <f t="shared" si="25"/>
        <v>14835</v>
      </c>
      <c r="AL34" s="60">
        <v>560</v>
      </c>
    </row>
    <row r="35" spans="1:38" ht="16.5">
      <c r="A35" s="128" t="s">
        <v>63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62"/>
      <c r="AH35" s="62"/>
      <c r="AI35" s="62"/>
      <c r="AJ35" s="62"/>
      <c r="AK35" s="62"/>
      <c r="AL35" s="62"/>
    </row>
    <row r="36" spans="1:3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40" ht="35.2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5"/>
      <c r="AN37" s="85"/>
    </row>
    <row r="38" spans="39:40" ht="17.25" customHeight="1">
      <c r="AM38" s="84"/>
      <c r="AN38" s="84"/>
    </row>
    <row r="39" spans="18:38" ht="12.75" hidden="1">
      <c r="R39" s="21"/>
      <c r="AL39" s="21"/>
    </row>
    <row r="40" spans="1:38" ht="1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</row>
    <row r="41" spans="1:38" ht="1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</row>
    <row r="42" spans="18:38" ht="12.75">
      <c r="R42" s="21"/>
      <c r="AL42" s="21"/>
    </row>
    <row r="43" spans="18:38" ht="12.75">
      <c r="R43" s="21"/>
      <c r="AL43" s="21"/>
    </row>
    <row r="44" spans="18:38" ht="12.75">
      <c r="R44" s="21"/>
      <c r="AL44" s="21"/>
    </row>
    <row r="45" spans="18:38" ht="12.75">
      <c r="R45" s="21"/>
      <c r="AL45" s="21"/>
    </row>
    <row r="46" spans="18:38" ht="12.75">
      <c r="R46" s="21"/>
      <c r="AL46" s="21"/>
    </row>
    <row r="47" spans="18:38" ht="12.75">
      <c r="R47" s="21"/>
      <c r="AL47" s="21"/>
    </row>
    <row r="48" spans="18:38" ht="12.75">
      <c r="R48" s="21"/>
      <c r="AL48" s="21"/>
    </row>
  </sheetData>
  <sheetProtection password="DBEE" sheet="1"/>
  <mergeCells count="54">
    <mergeCell ref="B33:C33"/>
    <mergeCell ref="B34:C34"/>
    <mergeCell ref="A35:AF35"/>
    <mergeCell ref="A30:A32"/>
    <mergeCell ref="B30:C30"/>
    <mergeCell ref="B31:C31"/>
    <mergeCell ref="B32:C32"/>
    <mergeCell ref="B23:C23"/>
    <mergeCell ref="A24:A26"/>
    <mergeCell ref="B24:C24"/>
    <mergeCell ref="B25:C25"/>
    <mergeCell ref="B26:C26"/>
    <mergeCell ref="A27:A29"/>
    <mergeCell ref="B27:C27"/>
    <mergeCell ref="B28:C28"/>
    <mergeCell ref="B29:C29"/>
    <mergeCell ref="A21:AL21"/>
    <mergeCell ref="A22:A23"/>
    <mergeCell ref="B22:C22"/>
    <mergeCell ref="D22:H22"/>
    <mergeCell ref="I22:M22"/>
    <mergeCell ref="N22:R22"/>
    <mergeCell ref="S22:W22"/>
    <mergeCell ref="X22:AB22"/>
    <mergeCell ref="AC22:AG22"/>
    <mergeCell ref="AH22:AL22"/>
    <mergeCell ref="A8:A10"/>
    <mergeCell ref="A11:A13"/>
    <mergeCell ref="A2:AL2"/>
    <mergeCell ref="A20:AL20"/>
    <mergeCell ref="B8:C8"/>
    <mergeCell ref="B9:C9"/>
    <mergeCell ref="B10:C10"/>
    <mergeCell ref="B11:C11"/>
    <mergeCell ref="AH3:AL3"/>
    <mergeCell ref="D3:H3"/>
    <mergeCell ref="I3:M3"/>
    <mergeCell ref="A1:AL1"/>
    <mergeCell ref="A3:A4"/>
    <mergeCell ref="S3:W3"/>
    <mergeCell ref="X3:AB3"/>
    <mergeCell ref="B4:C4"/>
    <mergeCell ref="B3:C3"/>
    <mergeCell ref="AC3:AG3"/>
    <mergeCell ref="B14:C14"/>
    <mergeCell ref="B15:C15"/>
    <mergeCell ref="A17:AF17"/>
    <mergeCell ref="N3:R3"/>
    <mergeCell ref="B6:C6"/>
    <mergeCell ref="B7:C7"/>
    <mergeCell ref="B13:C13"/>
    <mergeCell ref="A5:A7"/>
    <mergeCell ref="B5:C5"/>
    <mergeCell ref="B12:C12"/>
  </mergeCells>
  <printOptions horizontalCentered="1" verticalCentered="1"/>
  <pageMargins left="0" right="0" top="0" bottom="0.5905511811023623" header="0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rightToLeft="1" zoomScalePageLayoutView="0" workbookViewId="0" topLeftCell="A22">
      <selection activeCell="J39" sqref="J39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7.8515625" style="0" customWidth="1"/>
    <col min="4" max="4" width="7.28125" style="0" customWidth="1"/>
    <col min="5" max="5" width="8.28125" style="0" customWidth="1"/>
    <col min="6" max="6" width="10.28125" style="0" customWidth="1"/>
    <col min="7" max="7" width="9.00390625" style="0" customWidth="1"/>
    <col min="8" max="8" width="8.7109375" style="0" customWidth="1"/>
    <col min="9" max="9" width="6.00390625" style="0" customWidth="1"/>
    <col min="10" max="10" width="10.28125" style="0" customWidth="1"/>
    <col min="11" max="11" width="4.421875" style="0" customWidth="1"/>
    <col min="12" max="12" width="9.421875" style="0" customWidth="1"/>
    <col min="13" max="14" width="4.28125" style="0" customWidth="1"/>
  </cols>
  <sheetData>
    <row r="1" spans="1:14" ht="21" customHeight="1" thickBot="1">
      <c r="A1" s="154" t="s">
        <v>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24.75" customHeight="1">
      <c r="A2" s="172" t="s">
        <v>0</v>
      </c>
      <c r="B2" s="187" t="s">
        <v>1</v>
      </c>
      <c r="C2" s="159" t="s">
        <v>2</v>
      </c>
      <c r="D2" s="199" t="s">
        <v>4</v>
      </c>
      <c r="E2" s="199" t="s">
        <v>3</v>
      </c>
      <c r="F2" s="159" t="s">
        <v>5</v>
      </c>
      <c r="G2" s="159" t="s">
        <v>6</v>
      </c>
      <c r="H2" s="159" t="s">
        <v>14</v>
      </c>
      <c r="I2" s="178" t="s">
        <v>52</v>
      </c>
      <c r="J2" s="178" t="s">
        <v>46</v>
      </c>
      <c r="K2" s="189" t="s">
        <v>47</v>
      </c>
      <c r="L2" s="157" t="s">
        <v>15</v>
      </c>
      <c r="M2" s="168" t="s">
        <v>27</v>
      </c>
      <c r="N2" s="170" t="s">
        <v>30</v>
      </c>
    </row>
    <row r="3" spans="1:14" ht="24.75" customHeight="1" thickBot="1">
      <c r="A3" s="173"/>
      <c r="B3" s="188"/>
      <c r="C3" s="160"/>
      <c r="D3" s="200"/>
      <c r="E3" s="200"/>
      <c r="F3" s="160"/>
      <c r="G3" s="160"/>
      <c r="H3" s="160"/>
      <c r="I3" s="191"/>
      <c r="J3" s="182"/>
      <c r="K3" s="190"/>
      <c r="L3" s="186"/>
      <c r="M3" s="169"/>
      <c r="N3" s="171"/>
    </row>
    <row r="4" spans="1:14" ht="24.75" customHeight="1">
      <c r="A4" s="161" t="s">
        <v>7</v>
      </c>
      <c r="B4" s="11">
        <v>1</v>
      </c>
      <c r="C4" s="8">
        <v>11075</v>
      </c>
      <c r="D4" s="8">
        <v>700</v>
      </c>
      <c r="E4" s="10">
        <f>SUM(C4*45/100)</f>
        <v>4983.75</v>
      </c>
      <c r="F4" s="10">
        <f>SUM(C4*9/100)</f>
        <v>996.75</v>
      </c>
      <c r="G4" s="8">
        <f>SUM(C5-C4)</f>
        <v>505</v>
      </c>
      <c r="H4" s="9">
        <f>SUM(C4+D4+E4-F4)</f>
        <v>15762</v>
      </c>
      <c r="I4" s="9">
        <f>SUM(C4*20/100)</f>
        <v>2215</v>
      </c>
      <c r="J4" s="9">
        <f>SUM(H4+I4)</f>
        <v>17977</v>
      </c>
      <c r="K4" s="183">
        <v>600</v>
      </c>
      <c r="L4" s="176" t="s">
        <v>37</v>
      </c>
      <c r="M4" s="148" t="s">
        <v>20</v>
      </c>
      <c r="N4" s="151" t="s">
        <v>22</v>
      </c>
    </row>
    <row r="5" spans="1:14" ht="24.75" customHeight="1">
      <c r="A5" s="162"/>
      <c r="B5" s="12">
        <v>2</v>
      </c>
      <c r="C5" s="4">
        <v>11580</v>
      </c>
      <c r="D5" s="4">
        <v>700</v>
      </c>
      <c r="E5" s="3">
        <f>SUM(C4*45/100)</f>
        <v>4983.75</v>
      </c>
      <c r="F5" s="3">
        <f aca="true" t="shared" si="0" ref="F5:F31">SUM(C5*9/100)</f>
        <v>1042.2</v>
      </c>
      <c r="G5" s="4">
        <f aca="true" t="shared" si="1" ref="G5:G30">SUM(C6-C5)</f>
        <v>505</v>
      </c>
      <c r="H5" s="3">
        <f aca="true" t="shared" si="2" ref="H5:H31">SUM(C5+D5+E5-F5)</f>
        <v>16221.55</v>
      </c>
      <c r="I5" s="5">
        <f>SUM(C4*20/100)</f>
        <v>2215</v>
      </c>
      <c r="J5" s="3">
        <f aca="true" t="shared" si="3" ref="J5:J31">SUM(H5+I5)</f>
        <v>18436.55</v>
      </c>
      <c r="K5" s="184"/>
      <c r="L5" s="155"/>
      <c r="M5" s="149"/>
      <c r="N5" s="152"/>
    </row>
    <row r="6" spans="1:14" ht="24.75" customHeight="1">
      <c r="A6" s="162"/>
      <c r="B6" s="12">
        <v>3</v>
      </c>
      <c r="C6" s="4">
        <v>12085</v>
      </c>
      <c r="D6" s="4">
        <v>700</v>
      </c>
      <c r="E6" s="3">
        <f>SUM(C4*45/100)</f>
        <v>4983.75</v>
      </c>
      <c r="F6" s="3">
        <f t="shared" si="0"/>
        <v>1087.65</v>
      </c>
      <c r="G6" s="4">
        <f t="shared" si="1"/>
        <v>505</v>
      </c>
      <c r="H6" s="3">
        <f t="shared" si="2"/>
        <v>16681.1</v>
      </c>
      <c r="I6" s="5">
        <f>SUM(C4*20/100)</f>
        <v>2215</v>
      </c>
      <c r="J6" s="3">
        <f t="shared" si="3"/>
        <v>18896.1</v>
      </c>
      <c r="K6" s="184"/>
      <c r="L6" s="155" t="s">
        <v>38</v>
      </c>
      <c r="M6" s="149"/>
      <c r="N6" s="152"/>
    </row>
    <row r="7" spans="1:14" ht="24.75" customHeight="1" thickBot="1">
      <c r="A7" s="163"/>
      <c r="B7" s="13">
        <v>4</v>
      </c>
      <c r="C7" s="6">
        <v>12590</v>
      </c>
      <c r="D7" s="6">
        <v>700</v>
      </c>
      <c r="E7" s="7">
        <f>SUM(C4*45/100)</f>
        <v>4983.75</v>
      </c>
      <c r="F7" s="7">
        <f t="shared" si="0"/>
        <v>1133.1</v>
      </c>
      <c r="G7" s="6">
        <f t="shared" si="1"/>
        <v>505</v>
      </c>
      <c r="H7" s="7">
        <f t="shared" si="2"/>
        <v>17140.65</v>
      </c>
      <c r="I7" s="15">
        <f>SUM(C4*20/100)</f>
        <v>2215</v>
      </c>
      <c r="J7" s="7">
        <f t="shared" si="3"/>
        <v>19355.65</v>
      </c>
      <c r="K7" s="185"/>
      <c r="L7" s="156"/>
      <c r="M7" s="150"/>
      <c r="N7" s="153"/>
    </row>
    <row r="8" spans="1:14" ht="24.75" customHeight="1">
      <c r="A8" s="161" t="s">
        <v>8</v>
      </c>
      <c r="B8" s="11">
        <v>1</v>
      </c>
      <c r="C8" s="8">
        <v>13095</v>
      </c>
      <c r="D8" s="8">
        <v>700</v>
      </c>
      <c r="E8" s="9">
        <f>SUM(C8*40/100)</f>
        <v>5238</v>
      </c>
      <c r="F8" s="10">
        <f t="shared" si="0"/>
        <v>1178.55</v>
      </c>
      <c r="G8" s="8">
        <f t="shared" si="1"/>
        <v>560</v>
      </c>
      <c r="H8" s="10">
        <f t="shared" si="2"/>
        <v>17854.45</v>
      </c>
      <c r="I8" s="9">
        <f>SUM(C8*20/100)</f>
        <v>2619</v>
      </c>
      <c r="J8" s="10">
        <f t="shared" si="3"/>
        <v>20473.45</v>
      </c>
      <c r="K8" s="183">
        <v>600</v>
      </c>
      <c r="L8" s="176" t="s">
        <v>37</v>
      </c>
      <c r="M8" s="148" t="s">
        <v>21</v>
      </c>
      <c r="N8" s="204" t="s">
        <v>56</v>
      </c>
    </row>
    <row r="9" spans="1:14" ht="24.75" customHeight="1">
      <c r="A9" s="162"/>
      <c r="B9" s="12">
        <v>2</v>
      </c>
      <c r="C9" s="4">
        <v>13655</v>
      </c>
      <c r="D9" s="4">
        <v>700</v>
      </c>
      <c r="E9" s="5">
        <f>SUM(C8*40/100)</f>
        <v>5238</v>
      </c>
      <c r="F9" s="3">
        <f t="shared" si="0"/>
        <v>1228.95</v>
      </c>
      <c r="G9" s="4">
        <f t="shared" si="1"/>
        <v>560</v>
      </c>
      <c r="H9" s="3">
        <f t="shared" si="2"/>
        <v>18364.05</v>
      </c>
      <c r="I9" s="5">
        <f>SUM(C8*20/100)</f>
        <v>2619</v>
      </c>
      <c r="J9" s="3">
        <f t="shared" si="3"/>
        <v>20983.05</v>
      </c>
      <c r="K9" s="184"/>
      <c r="L9" s="155"/>
      <c r="M9" s="149"/>
      <c r="N9" s="205"/>
    </row>
    <row r="10" spans="1:14" ht="24.75" customHeight="1">
      <c r="A10" s="162"/>
      <c r="B10" s="12">
        <v>3</v>
      </c>
      <c r="C10" s="4">
        <v>14215</v>
      </c>
      <c r="D10" s="4">
        <v>700</v>
      </c>
      <c r="E10" s="5">
        <f>SUM(C8*40/100)</f>
        <v>5238</v>
      </c>
      <c r="F10" s="3">
        <f t="shared" si="0"/>
        <v>1279.35</v>
      </c>
      <c r="G10" s="4">
        <f t="shared" si="1"/>
        <v>560</v>
      </c>
      <c r="H10" s="3">
        <f t="shared" si="2"/>
        <v>18873.65</v>
      </c>
      <c r="I10" s="5">
        <f>SUM(C8*20/100)</f>
        <v>2619</v>
      </c>
      <c r="J10" s="3">
        <f t="shared" si="3"/>
        <v>21492.65</v>
      </c>
      <c r="K10" s="184"/>
      <c r="L10" s="155" t="s">
        <v>38</v>
      </c>
      <c r="M10" s="149"/>
      <c r="N10" s="205"/>
    </row>
    <row r="11" spans="1:14" ht="24.75" customHeight="1" thickBot="1">
      <c r="A11" s="163"/>
      <c r="B11" s="13">
        <v>4</v>
      </c>
      <c r="C11" s="6">
        <v>14775</v>
      </c>
      <c r="D11" s="6">
        <v>700</v>
      </c>
      <c r="E11" s="15">
        <f>SUM(C8*40/100)</f>
        <v>5238</v>
      </c>
      <c r="F11" s="7">
        <f t="shared" si="0"/>
        <v>1329.75</v>
      </c>
      <c r="G11" s="6">
        <f t="shared" si="1"/>
        <v>560</v>
      </c>
      <c r="H11" s="7">
        <f t="shared" si="2"/>
        <v>19383.25</v>
      </c>
      <c r="I11" s="15">
        <f>SUM(C8*20/100)</f>
        <v>2619</v>
      </c>
      <c r="J11" s="7">
        <f t="shared" si="3"/>
        <v>22002.25</v>
      </c>
      <c r="K11" s="185"/>
      <c r="L11" s="156"/>
      <c r="M11" s="150"/>
      <c r="N11" s="206"/>
    </row>
    <row r="12" spans="1:14" ht="24.75" customHeight="1">
      <c r="A12" s="161" t="s">
        <v>9</v>
      </c>
      <c r="B12" s="11">
        <v>1</v>
      </c>
      <c r="C12" s="8">
        <v>15335</v>
      </c>
      <c r="D12" s="8">
        <v>900</v>
      </c>
      <c r="E12" s="10">
        <f>SUM(C12*35/100)</f>
        <v>5367.25</v>
      </c>
      <c r="F12" s="10">
        <f t="shared" si="0"/>
        <v>1380.15</v>
      </c>
      <c r="G12" s="8">
        <f t="shared" si="1"/>
        <v>620</v>
      </c>
      <c r="H12" s="10">
        <f t="shared" si="2"/>
        <v>20222.1</v>
      </c>
      <c r="I12" s="9">
        <f>SUM(C12*20/100)</f>
        <v>3067</v>
      </c>
      <c r="J12" s="10">
        <f t="shared" si="3"/>
        <v>23289.1</v>
      </c>
      <c r="K12" s="183">
        <v>600</v>
      </c>
      <c r="L12" s="176" t="s">
        <v>45</v>
      </c>
      <c r="M12" s="148" t="s">
        <v>23</v>
      </c>
      <c r="N12" s="204" t="s">
        <v>56</v>
      </c>
    </row>
    <row r="13" spans="1:14" ht="24.75" customHeight="1">
      <c r="A13" s="162"/>
      <c r="B13" s="12">
        <v>2</v>
      </c>
      <c r="C13" s="4">
        <v>15955</v>
      </c>
      <c r="D13" s="4">
        <v>900</v>
      </c>
      <c r="E13" s="3">
        <f>SUM(C12*35/100)</f>
        <v>5367.25</v>
      </c>
      <c r="F13" s="3">
        <f t="shared" si="0"/>
        <v>1435.95</v>
      </c>
      <c r="G13" s="4">
        <f t="shared" si="1"/>
        <v>620</v>
      </c>
      <c r="H13" s="3">
        <f t="shared" si="2"/>
        <v>20786.3</v>
      </c>
      <c r="I13" s="5">
        <f>SUM(C12*20/100)</f>
        <v>3067</v>
      </c>
      <c r="J13" s="3">
        <f t="shared" si="3"/>
        <v>23853.3</v>
      </c>
      <c r="K13" s="184"/>
      <c r="L13" s="155"/>
      <c r="M13" s="149"/>
      <c r="N13" s="205"/>
    </row>
    <row r="14" spans="1:14" ht="24.75" customHeight="1">
      <c r="A14" s="162"/>
      <c r="B14" s="12">
        <v>3</v>
      </c>
      <c r="C14" s="4">
        <v>16575</v>
      </c>
      <c r="D14" s="4">
        <v>900</v>
      </c>
      <c r="E14" s="3">
        <f>SUM(C12*35/100)</f>
        <v>5367.25</v>
      </c>
      <c r="F14" s="3">
        <f t="shared" si="0"/>
        <v>1491.75</v>
      </c>
      <c r="G14" s="4">
        <f t="shared" si="1"/>
        <v>620</v>
      </c>
      <c r="H14" s="3">
        <f t="shared" si="2"/>
        <v>21350.5</v>
      </c>
      <c r="I14" s="5">
        <f>SUM(C12*20/100)</f>
        <v>3067</v>
      </c>
      <c r="J14" s="3">
        <f t="shared" si="3"/>
        <v>24417.5</v>
      </c>
      <c r="K14" s="184"/>
      <c r="L14" s="155" t="s">
        <v>45</v>
      </c>
      <c r="M14" s="149"/>
      <c r="N14" s="205"/>
    </row>
    <row r="15" spans="1:14" ht="24.75" customHeight="1" thickBot="1">
      <c r="A15" s="163"/>
      <c r="B15" s="13">
        <v>4</v>
      </c>
      <c r="C15" s="6">
        <v>17195</v>
      </c>
      <c r="D15" s="6">
        <v>900</v>
      </c>
      <c r="E15" s="7">
        <f>SUM(C12*35/100)</f>
        <v>5367.25</v>
      </c>
      <c r="F15" s="7">
        <f t="shared" si="0"/>
        <v>1547.55</v>
      </c>
      <c r="G15" s="6">
        <f t="shared" si="1"/>
        <v>620</v>
      </c>
      <c r="H15" s="7">
        <f t="shared" si="2"/>
        <v>21914.7</v>
      </c>
      <c r="I15" s="15">
        <f>SUM(C12*20/100)</f>
        <v>3067</v>
      </c>
      <c r="J15" s="7">
        <f t="shared" si="3"/>
        <v>24981.7</v>
      </c>
      <c r="K15" s="185"/>
      <c r="L15" s="156"/>
      <c r="M15" s="150"/>
      <c r="N15" s="206"/>
    </row>
    <row r="16" spans="1:14" ht="24.75" customHeight="1">
      <c r="A16" s="161" t="s">
        <v>10</v>
      </c>
      <c r="B16" s="11">
        <v>1</v>
      </c>
      <c r="C16" s="8">
        <v>17815</v>
      </c>
      <c r="D16" s="8">
        <v>900</v>
      </c>
      <c r="E16" s="10">
        <f>SUM(C16*30/100)</f>
        <v>5344.5</v>
      </c>
      <c r="F16" s="10">
        <f t="shared" si="0"/>
        <v>1603.35</v>
      </c>
      <c r="G16" s="8">
        <f t="shared" si="1"/>
        <v>675</v>
      </c>
      <c r="H16" s="10">
        <f t="shared" si="2"/>
        <v>22456.15</v>
      </c>
      <c r="I16" s="9">
        <f>SUM(C16*20/100)</f>
        <v>3563</v>
      </c>
      <c r="J16" s="10">
        <f t="shared" si="3"/>
        <v>26019.15</v>
      </c>
      <c r="K16" s="183">
        <v>700</v>
      </c>
      <c r="L16" s="176" t="s">
        <v>45</v>
      </c>
      <c r="M16" s="148" t="s">
        <v>25</v>
      </c>
      <c r="N16" s="204" t="s">
        <v>24</v>
      </c>
    </row>
    <row r="17" spans="1:14" ht="24.75" customHeight="1">
      <c r="A17" s="162"/>
      <c r="B17" s="12">
        <v>2</v>
      </c>
      <c r="C17" s="4">
        <v>18490</v>
      </c>
      <c r="D17" s="4">
        <v>900</v>
      </c>
      <c r="E17" s="3">
        <f>SUM(C16*30/100)</f>
        <v>5344.5</v>
      </c>
      <c r="F17" s="3">
        <f t="shared" si="0"/>
        <v>1664.1</v>
      </c>
      <c r="G17" s="4">
        <f t="shared" si="1"/>
        <v>675</v>
      </c>
      <c r="H17" s="3">
        <f t="shared" si="2"/>
        <v>23070.4</v>
      </c>
      <c r="I17" s="5">
        <f>SUM(C16*20/100)</f>
        <v>3563</v>
      </c>
      <c r="J17" s="3">
        <f t="shared" si="3"/>
        <v>26633.4</v>
      </c>
      <c r="K17" s="184"/>
      <c r="L17" s="155"/>
      <c r="M17" s="149"/>
      <c r="N17" s="205"/>
    </row>
    <row r="18" spans="1:14" ht="24.75" customHeight="1">
      <c r="A18" s="162"/>
      <c r="B18" s="12">
        <v>3</v>
      </c>
      <c r="C18" s="4">
        <v>19165</v>
      </c>
      <c r="D18" s="4">
        <v>900</v>
      </c>
      <c r="E18" s="3">
        <f>SUM(C16*30/100)</f>
        <v>5344.5</v>
      </c>
      <c r="F18" s="3">
        <f t="shared" si="0"/>
        <v>1724.85</v>
      </c>
      <c r="G18" s="4">
        <f t="shared" si="1"/>
        <v>675</v>
      </c>
      <c r="H18" s="3">
        <f t="shared" si="2"/>
        <v>23684.65</v>
      </c>
      <c r="I18" s="5">
        <f>SUM(C16*20/100)</f>
        <v>3563</v>
      </c>
      <c r="J18" s="3">
        <f t="shared" si="3"/>
        <v>27247.65</v>
      </c>
      <c r="K18" s="184"/>
      <c r="L18" s="155" t="s">
        <v>45</v>
      </c>
      <c r="M18" s="149"/>
      <c r="N18" s="205"/>
    </row>
    <row r="19" spans="1:14" ht="24.75" customHeight="1" thickBot="1">
      <c r="A19" s="163"/>
      <c r="B19" s="13">
        <v>4</v>
      </c>
      <c r="C19" s="6">
        <v>19840</v>
      </c>
      <c r="D19" s="6">
        <v>900</v>
      </c>
      <c r="E19" s="7">
        <f>SUM(C16*30/100)</f>
        <v>5344.5</v>
      </c>
      <c r="F19" s="7">
        <f t="shared" si="0"/>
        <v>1785.6</v>
      </c>
      <c r="G19" s="6">
        <f t="shared" si="1"/>
        <v>675</v>
      </c>
      <c r="H19" s="7">
        <f t="shared" si="2"/>
        <v>24298.9</v>
      </c>
      <c r="I19" s="15">
        <f>SUM(C16*20/100)</f>
        <v>3563</v>
      </c>
      <c r="J19" s="7">
        <f t="shared" si="3"/>
        <v>27861.9</v>
      </c>
      <c r="K19" s="185"/>
      <c r="L19" s="156"/>
      <c r="M19" s="150"/>
      <c r="N19" s="206"/>
    </row>
    <row r="20" spans="1:14" ht="24.75" customHeight="1">
      <c r="A20" s="161" t="s">
        <v>11</v>
      </c>
      <c r="B20" s="11">
        <v>1</v>
      </c>
      <c r="C20" s="8">
        <v>20515</v>
      </c>
      <c r="D20" s="8">
        <v>900</v>
      </c>
      <c r="E20" s="10">
        <f>SUM(C20*25/100)</f>
        <v>5128.75</v>
      </c>
      <c r="F20" s="10">
        <f t="shared" si="0"/>
        <v>1846.35</v>
      </c>
      <c r="G20" s="8">
        <f t="shared" si="1"/>
        <v>735</v>
      </c>
      <c r="H20" s="10">
        <f t="shared" si="2"/>
        <v>24697.4</v>
      </c>
      <c r="I20" s="9">
        <f>SUM(C20*20/100)</f>
        <v>4103</v>
      </c>
      <c r="J20" s="10">
        <f t="shared" si="3"/>
        <v>28800.4</v>
      </c>
      <c r="K20" s="183">
        <v>700</v>
      </c>
      <c r="L20" s="176" t="s">
        <v>44</v>
      </c>
      <c r="M20" s="148" t="s">
        <v>25</v>
      </c>
      <c r="N20" s="204" t="s">
        <v>24</v>
      </c>
    </row>
    <row r="21" spans="1:14" ht="24.75" customHeight="1">
      <c r="A21" s="162"/>
      <c r="B21" s="12">
        <v>2</v>
      </c>
      <c r="C21" s="4">
        <v>21250</v>
      </c>
      <c r="D21" s="4">
        <v>900</v>
      </c>
      <c r="E21" s="3">
        <f>SUM(C20*25/100)</f>
        <v>5128.75</v>
      </c>
      <c r="F21" s="3">
        <f t="shared" si="0"/>
        <v>1912.5</v>
      </c>
      <c r="G21" s="4">
        <f t="shared" si="1"/>
        <v>735</v>
      </c>
      <c r="H21" s="3">
        <f t="shared" si="2"/>
        <v>25366.25</v>
      </c>
      <c r="I21" s="5">
        <f>SUM(C20*20/100)</f>
        <v>4103</v>
      </c>
      <c r="J21" s="3">
        <f t="shared" si="3"/>
        <v>29469.25</v>
      </c>
      <c r="K21" s="184"/>
      <c r="L21" s="155"/>
      <c r="M21" s="149"/>
      <c r="N21" s="205"/>
    </row>
    <row r="22" spans="1:14" ht="24.75" customHeight="1">
      <c r="A22" s="162"/>
      <c r="B22" s="12">
        <v>3</v>
      </c>
      <c r="C22" s="4">
        <v>21985</v>
      </c>
      <c r="D22" s="4">
        <v>900</v>
      </c>
      <c r="E22" s="3">
        <f>SUM(C20*25/100)</f>
        <v>5128.75</v>
      </c>
      <c r="F22" s="3">
        <f t="shared" si="0"/>
        <v>1978.65</v>
      </c>
      <c r="G22" s="4">
        <f t="shared" si="1"/>
        <v>735</v>
      </c>
      <c r="H22" s="3">
        <f t="shared" si="2"/>
        <v>26035.1</v>
      </c>
      <c r="I22" s="5">
        <f>SUM(C20*20/100)</f>
        <v>4103</v>
      </c>
      <c r="J22" s="3">
        <f t="shared" si="3"/>
        <v>30138.1</v>
      </c>
      <c r="K22" s="184"/>
      <c r="L22" s="155" t="s">
        <v>45</v>
      </c>
      <c r="M22" s="149"/>
      <c r="N22" s="205"/>
    </row>
    <row r="23" spans="1:14" ht="24.75" customHeight="1" thickBot="1">
      <c r="A23" s="163"/>
      <c r="B23" s="13">
        <v>4</v>
      </c>
      <c r="C23" s="6">
        <v>22720</v>
      </c>
      <c r="D23" s="6">
        <v>900</v>
      </c>
      <c r="E23" s="7">
        <f>SUM(C20*25/100)</f>
        <v>5128.75</v>
      </c>
      <c r="F23" s="7">
        <f t="shared" si="0"/>
        <v>2044.8</v>
      </c>
      <c r="G23" s="6">
        <f t="shared" si="1"/>
        <v>735</v>
      </c>
      <c r="H23" s="7">
        <f t="shared" si="2"/>
        <v>26703.95</v>
      </c>
      <c r="I23" s="15">
        <f>SUM(C20*20/100)</f>
        <v>4103</v>
      </c>
      <c r="J23" s="7">
        <f t="shared" si="3"/>
        <v>30806.95</v>
      </c>
      <c r="K23" s="185"/>
      <c r="L23" s="156"/>
      <c r="M23" s="150"/>
      <c r="N23" s="206"/>
    </row>
    <row r="24" spans="1:14" ht="24.75" customHeight="1">
      <c r="A24" s="161" t="s">
        <v>12</v>
      </c>
      <c r="B24" s="11">
        <v>1</v>
      </c>
      <c r="C24" s="8">
        <v>23455</v>
      </c>
      <c r="D24" s="8">
        <v>900</v>
      </c>
      <c r="E24" s="9">
        <f>SUM(C24*20/100)</f>
        <v>4691</v>
      </c>
      <c r="F24" s="10">
        <f t="shared" si="0"/>
        <v>2110.95</v>
      </c>
      <c r="G24" s="8">
        <f t="shared" si="1"/>
        <v>790</v>
      </c>
      <c r="H24" s="10">
        <f t="shared" si="2"/>
        <v>26935.05</v>
      </c>
      <c r="I24" s="9">
        <f>SUM(C24*20/100)</f>
        <v>4691</v>
      </c>
      <c r="J24" s="10">
        <f t="shared" si="3"/>
        <v>31626.05</v>
      </c>
      <c r="K24" s="183">
        <v>700</v>
      </c>
      <c r="L24" s="176" t="s">
        <v>44</v>
      </c>
      <c r="M24" s="148" t="s">
        <v>31</v>
      </c>
      <c r="N24" s="204" t="s">
        <v>24</v>
      </c>
    </row>
    <row r="25" spans="1:14" ht="24.75" customHeight="1">
      <c r="A25" s="162"/>
      <c r="B25" s="12">
        <v>2</v>
      </c>
      <c r="C25" s="4">
        <v>24245</v>
      </c>
      <c r="D25" s="4">
        <v>900</v>
      </c>
      <c r="E25" s="5">
        <f>SUM(C24*20/100)</f>
        <v>4691</v>
      </c>
      <c r="F25" s="3">
        <f t="shared" si="0"/>
        <v>2182.05</v>
      </c>
      <c r="G25" s="4">
        <f t="shared" si="1"/>
        <v>790</v>
      </c>
      <c r="H25" s="3">
        <f t="shared" si="2"/>
        <v>27653.95</v>
      </c>
      <c r="I25" s="5">
        <f>SUM(C24*20/100)</f>
        <v>4691</v>
      </c>
      <c r="J25" s="3">
        <f t="shared" si="3"/>
        <v>32344.95</v>
      </c>
      <c r="K25" s="184"/>
      <c r="L25" s="155"/>
      <c r="M25" s="149"/>
      <c r="N25" s="205"/>
    </row>
    <row r="26" spans="1:14" ht="24.75" customHeight="1">
      <c r="A26" s="162"/>
      <c r="B26" s="12">
        <v>3</v>
      </c>
      <c r="C26" s="4">
        <v>25035</v>
      </c>
      <c r="D26" s="4">
        <v>900</v>
      </c>
      <c r="E26" s="5">
        <f>SUM(C24*20/100)</f>
        <v>4691</v>
      </c>
      <c r="F26" s="3">
        <f t="shared" si="0"/>
        <v>2253.15</v>
      </c>
      <c r="G26" s="4">
        <f t="shared" si="1"/>
        <v>790</v>
      </c>
      <c r="H26" s="3">
        <f t="shared" si="2"/>
        <v>28372.85</v>
      </c>
      <c r="I26" s="5">
        <f>SUM(C24*20/100)</f>
        <v>4691</v>
      </c>
      <c r="J26" s="3">
        <f t="shared" si="3"/>
        <v>33063.85</v>
      </c>
      <c r="K26" s="184"/>
      <c r="L26" s="155" t="s">
        <v>45</v>
      </c>
      <c r="M26" s="149"/>
      <c r="N26" s="205"/>
    </row>
    <row r="27" spans="1:14" ht="24.75" customHeight="1" thickBot="1">
      <c r="A27" s="163"/>
      <c r="B27" s="13">
        <v>4</v>
      </c>
      <c r="C27" s="6">
        <v>25825</v>
      </c>
      <c r="D27" s="6">
        <v>900</v>
      </c>
      <c r="E27" s="15">
        <f>SUM(C24*20/100)</f>
        <v>4691</v>
      </c>
      <c r="F27" s="7">
        <f t="shared" si="0"/>
        <v>2324.25</v>
      </c>
      <c r="G27" s="6">
        <f t="shared" si="1"/>
        <v>790</v>
      </c>
      <c r="H27" s="7">
        <f t="shared" si="2"/>
        <v>29091.75</v>
      </c>
      <c r="I27" s="15">
        <f>SUM(C24*20/100)</f>
        <v>4691</v>
      </c>
      <c r="J27" s="7">
        <f t="shared" si="3"/>
        <v>33782.75</v>
      </c>
      <c r="K27" s="185"/>
      <c r="L27" s="156"/>
      <c r="M27" s="150"/>
      <c r="N27" s="206"/>
    </row>
    <row r="28" spans="1:14" ht="24.75" customHeight="1">
      <c r="A28" s="161" t="s">
        <v>13</v>
      </c>
      <c r="B28" s="11">
        <v>1</v>
      </c>
      <c r="C28" s="8">
        <v>26615</v>
      </c>
      <c r="D28" s="8">
        <v>900</v>
      </c>
      <c r="E28" s="9">
        <f>SUM(C28*20/100)</f>
        <v>5323</v>
      </c>
      <c r="F28" s="10">
        <f t="shared" si="0"/>
        <v>2395.35</v>
      </c>
      <c r="G28" s="8">
        <f t="shared" si="1"/>
        <v>855</v>
      </c>
      <c r="H28" s="10">
        <f t="shared" si="2"/>
        <v>30442.65</v>
      </c>
      <c r="I28" s="9">
        <f>SUM(C28*20/100)</f>
        <v>5323</v>
      </c>
      <c r="J28" s="10">
        <f t="shared" si="3"/>
        <v>35765.65</v>
      </c>
      <c r="K28" s="183">
        <v>700</v>
      </c>
      <c r="L28" s="176" t="s">
        <v>44</v>
      </c>
      <c r="M28" s="148" t="s">
        <v>31</v>
      </c>
      <c r="N28" s="204" t="s">
        <v>24</v>
      </c>
    </row>
    <row r="29" spans="1:14" ht="24.75" customHeight="1">
      <c r="A29" s="162"/>
      <c r="B29" s="12">
        <v>2</v>
      </c>
      <c r="C29" s="4">
        <v>27470</v>
      </c>
      <c r="D29" s="4">
        <v>900</v>
      </c>
      <c r="E29" s="5">
        <f>SUM(C28*20/100)</f>
        <v>5323</v>
      </c>
      <c r="F29" s="3">
        <f t="shared" si="0"/>
        <v>2472.3</v>
      </c>
      <c r="G29" s="4">
        <f t="shared" si="1"/>
        <v>855</v>
      </c>
      <c r="H29" s="3">
        <f t="shared" si="2"/>
        <v>31220.7</v>
      </c>
      <c r="I29" s="5">
        <f>SUM(C28*20/100)</f>
        <v>5323</v>
      </c>
      <c r="J29" s="3">
        <f t="shared" si="3"/>
        <v>36543.7</v>
      </c>
      <c r="K29" s="184"/>
      <c r="L29" s="155"/>
      <c r="M29" s="149"/>
      <c r="N29" s="205"/>
    </row>
    <row r="30" spans="1:14" ht="24.75" customHeight="1">
      <c r="A30" s="162"/>
      <c r="B30" s="12">
        <v>3</v>
      </c>
      <c r="C30" s="4">
        <v>28325</v>
      </c>
      <c r="D30" s="4">
        <v>900</v>
      </c>
      <c r="E30" s="5">
        <f>SUM(C28*20/100)</f>
        <v>5323</v>
      </c>
      <c r="F30" s="3">
        <f t="shared" si="0"/>
        <v>2549.25</v>
      </c>
      <c r="G30" s="4">
        <f t="shared" si="1"/>
        <v>855</v>
      </c>
      <c r="H30" s="3">
        <f t="shared" si="2"/>
        <v>31998.75</v>
      </c>
      <c r="I30" s="5">
        <f>SUM(C28*20/100)</f>
        <v>5323</v>
      </c>
      <c r="J30" s="3">
        <f t="shared" si="3"/>
        <v>37321.75</v>
      </c>
      <c r="K30" s="184"/>
      <c r="L30" s="155" t="s">
        <v>45</v>
      </c>
      <c r="M30" s="149"/>
      <c r="N30" s="205"/>
    </row>
    <row r="31" spans="1:14" ht="24.75" customHeight="1" thickBot="1">
      <c r="A31" s="163"/>
      <c r="B31" s="13">
        <v>4</v>
      </c>
      <c r="C31" s="6">
        <v>29180</v>
      </c>
      <c r="D31" s="6">
        <v>900</v>
      </c>
      <c r="E31" s="15">
        <f>SUM(C28*20/100)</f>
        <v>5323</v>
      </c>
      <c r="F31" s="7">
        <f t="shared" si="0"/>
        <v>2626.2</v>
      </c>
      <c r="G31" s="6">
        <f>SUM(C31-C30)</f>
        <v>855</v>
      </c>
      <c r="H31" s="7">
        <f t="shared" si="2"/>
        <v>32776.8</v>
      </c>
      <c r="I31" s="15">
        <f>SUM(C28*20/100)</f>
        <v>5323</v>
      </c>
      <c r="J31" s="7">
        <f t="shared" si="3"/>
        <v>38099.8</v>
      </c>
      <c r="K31" s="185"/>
      <c r="L31" s="156"/>
      <c r="M31" s="150"/>
      <c r="N31" s="206"/>
    </row>
    <row r="32" spans="1:12" ht="12.75">
      <c r="A32" s="2"/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177" t="s">
        <v>28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</sheetData>
  <sheetProtection password="DBEE" sheet="1"/>
  <mergeCells count="58">
    <mergeCell ref="A1:N1"/>
    <mergeCell ref="A8:A11"/>
    <mergeCell ref="A24:A27"/>
    <mergeCell ref="A2:A3"/>
    <mergeCell ref="B2:B3"/>
    <mergeCell ref="C2:C3"/>
    <mergeCell ref="K4:K7"/>
    <mergeCell ref="K8:K11"/>
    <mergeCell ref="E2:E3"/>
    <mergeCell ref="F2:F3"/>
    <mergeCell ref="H2:H3"/>
    <mergeCell ref="I2:I3"/>
    <mergeCell ref="J2:J3"/>
    <mergeCell ref="A12:A15"/>
    <mergeCell ref="A4:A7"/>
    <mergeCell ref="G2:G3"/>
    <mergeCell ref="D2:D3"/>
    <mergeCell ref="A33:L33"/>
    <mergeCell ref="K24:K27"/>
    <mergeCell ref="K28:K31"/>
    <mergeCell ref="L16:L17"/>
    <mergeCell ref="K12:K15"/>
    <mergeCell ref="K16:K19"/>
    <mergeCell ref="K20:K23"/>
    <mergeCell ref="A16:A19"/>
    <mergeCell ref="A28:A31"/>
    <mergeCell ref="A20:A23"/>
    <mergeCell ref="N2:N3"/>
    <mergeCell ref="L4:L5"/>
    <mergeCell ref="M4:M7"/>
    <mergeCell ref="N4:N7"/>
    <mergeCell ref="L6:L7"/>
    <mergeCell ref="L2:L3"/>
    <mergeCell ref="K2:K3"/>
    <mergeCell ref="M8:M11"/>
    <mergeCell ref="N8:N11"/>
    <mergeCell ref="L10:L11"/>
    <mergeCell ref="L12:L13"/>
    <mergeCell ref="M12:M15"/>
    <mergeCell ref="N12:N15"/>
    <mergeCell ref="L14:L15"/>
    <mergeCell ref="L8:L9"/>
    <mergeCell ref="M2:M3"/>
    <mergeCell ref="M16:M19"/>
    <mergeCell ref="N16:N19"/>
    <mergeCell ref="L18:L19"/>
    <mergeCell ref="L20:L21"/>
    <mergeCell ref="M20:M23"/>
    <mergeCell ref="N20:N23"/>
    <mergeCell ref="L22:L23"/>
    <mergeCell ref="M24:M27"/>
    <mergeCell ref="N24:N27"/>
    <mergeCell ref="L26:L27"/>
    <mergeCell ref="L28:L29"/>
    <mergeCell ref="M28:M31"/>
    <mergeCell ref="N28:N31"/>
    <mergeCell ref="L30:L31"/>
    <mergeCell ref="L24:L25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rightToLeft="1" zoomScalePageLayoutView="0" workbookViewId="0" topLeftCell="A22">
      <selection activeCell="P8" sqref="P8"/>
    </sheetView>
  </sheetViews>
  <sheetFormatPr defaultColWidth="9.140625" defaultRowHeight="12.75"/>
  <cols>
    <col min="1" max="1" width="5.8515625" style="2" customWidth="1"/>
    <col min="2" max="2" width="5.00390625" style="2" customWidth="1"/>
    <col min="3" max="3" width="7.8515625" style="2" customWidth="1"/>
    <col min="4" max="4" width="7.28125" style="2" customWidth="1"/>
    <col min="5" max="5" width="8.28125" style="2" customWidth="1"/>
    <col min="6" max="6" width="10.28125" style="2" customWidth="1"/>
    <col min="7" max="7" width="9.00390625" style="2" customWidth="1"/>
    <col min="8" max="8" width="8.7109375" style="2" customWidth="1"/>
    <col min="9" max="9" width="6.00390625" style="2" customWidth="1"/>
    <col min="10" max="10" width="10.28125" style="2" customWidth="1"/>
    <col min="11" max="11" width="4.421875" style="2" customWidth="1"/>
    <col min="12" max="12" width="9.421875" style="2" customWidth="1"/>
    <col min="13" max="14" width="4.28125" style="2" customWidth="1"/>
    <col min="15" max="16384" width="9.140625" style="2" customWidth="1"/>
  </cols>
  <sheetData>
    <row r="1" spans="1:14" ht="21" customHeight="1" thickBot="1">
      <c r="A1" s="154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24.75" customHeight="1">
      <c r="A2" s="212" t="s">
        <v>0</v>
      </c>
      <c r="B2" s="214" t="s">
        <v>1</v>
      </c>
      <c r="C2" s="210" t="s">
        <v>2</v>
      </c>
      <c r="D2" s="210" t="s">
        <v>4</v>
      </c>
      <c r="E2" s="210" t="s">
        <v>3</v>
      </c>
      <c r="F2" s="210" t="s">
        <v>5</v>
      </c>
      <c r="G2" s="210" t="s">
        <v>6</v>
      </c>
      <c r="H2" s="216" t="s">
        <v>14</v>
      </c>
      <c r="I2" s="178" t="s">
        <v>52</v>
      </c>
      <c r="J2" s="178" t="s">
        <v>46</v>
      </c>
      <c r="K2" s="189" t="s">
        <v>47</v>
      </c>
      <c r="L2" s="157" t="s">
        <v>15</v>
      </c>
      <c r="M2" s="168" t="s">
        <v>27</v>
      </c>
      <c r="N2" s="170" t="s">
        <v>30</v>
      </c>
    </row>
    <row r="3" spans="1:14" ht="24.75" customHeight="1" thickBot="1">
      <c r="A3" s="213"/>
      <c r="B3" s="215"/>
      <c r="C3" s="211"/>
      <c r="D3" s="211"/>
      <c r="E3" s="211"/>
      <c r="F3" s="211"/>
      <c r="G3" s="211"/>
      <c r="H3" s="217"/>
      <c r="I3" s="191"/>
      <c r="J3" s="182"/>
      <c r="K3" s="190"/>
      <c r="L3" s="186"/>
      <c r="M3" s="169"/>
      <c r="N3" s="171"/>
    </row>
    <row r="4" spans="1:14" ht="24.75" customHeight="1">
      <c r="A4" s="195" t="s">
        <v>7</v>
      </c>
      <c r="B4" s="11">
        <v>1</v>
      </c>
      <c r="C4" s="8">
        <v>9200</v>
      </c>
      <c r="D4" s="8">
        <v>700</v>
      </c>
      <c r="E4" s="9">
        <f>SUM(C4*70/100)</f>
        <v>6440</v>
      </c>
      <c r="F4" s="9">
        <f>SUM(C4*9/100)</f>
        <v>828</v>
      </c>
      <c r="G4" s="9">
        <f>SUM(C5-C4)</f>
        <v>495</v>
      </c>
      <c r="H4" s="9">
        <f>SUM(C4+D4+E4-F4)</f>
        <v>15512</v>
      </c>
      <c r="I4" s="9">
        <f>SUM(C4*10/100)</f>
        <v>920</v>
      </c>
      <c r="J4" s="9">
        <f>SUM(H4+I4)</f>
        <v>16432</v>
      </c>
      <c r="K4" s="183">
        <v>400</v>
      </c>
      <c r="L4" s="176" t="s">
        <v>37</v>
      </c>
      <c r="M4" s="148" t="s">
        <v>19</v>
      </c>
      <c r="N4" s="151" t="s">
        <v>22</v>
      </c>
    </row>
    <row r="5" spans="1:14" ht="24.75" customHeight="1">
      <c r="A5" s="196"/>
      <c r="B5" s="12">
        <v>2</v>
      </c>
      <c r="C5" s="4">
        <v>9695</v>
      </c>
      <c r="D5" s="4">
        <v>700</v>
      </c>
      <c r="E5" s="5">
        <f>SUM(C4*70/100)</f>
        <v>6440</v>
      </c>
      <c r="F5" s="3">
        <f aca="true" t="shared" si="0" ref="F5:F31">SUM(C5*9/100)</f>
        <v>872.55</v>
      </c>
      <c r="G5" s="4">
        <f aca="true" t="shared" si="1" ref="G5:G30">SUM(C6-C5)</f>
        <v>495</v>
      </c>
      <c r="H5" s="3">
        <f aca="true" t="shared" si="2" ref="H5:H31">SUM(C5+D5+E5-F5)</f>
        <v>15962.45</v>
      </c>
      <c r="I5" s="5">
        <f>SUM(C4*10/100)</f>
        <v>920</v>
      </c>
      <c r="J5" s="3">
        <f aca="true" t="shared" si="3" ref="J5:J31">SUM(H5+I5)</f>
        <v>16882.45</v>
      </c>
      <c r="K5" s="184"/>
      <c r="L5" s="155"/>
      <c r="M5" s="149"/>
      <c r="N5" s="152"/>
    </row>
    <row r="6" spans="1:14" ht="24.75" customHeight="1">
      <c r="A6" s="196"/>
      <c r="B6" s="12">
        <v>3</v>
      </c>
      <c r="C6" s="4">
        <v>10190</v>
      </c>
      <c r="D6" s="4">
        <v>700</v>
      </c>
      <c r="E6" s="5">
        <f>SUM(C4*70/100)</f>
        <v>6440</v>
      </c>
      <c r="F6" s="3">
        <f t="shared" si="0"/>
        <v>917.1</v>
      </c>
      <c r="G6" s="4">
        <f t="shared" si="1"/>
        <v>495</v>
      </c>
      <c r="H6" s="3">
        <f t="shared" si="2"/>
        <v>16412.9</v>
      </c>
      <c r="I6" s="5">
        <f>SUM(C4*10/100)</f>
        <v>920</v>
      </c>
      <c r="J6" s="3">
        <f t="shared" si="3"/>
        <v>17332.9</v>
      </c>
      <c r="K6" s="184"/>
      <c r="L6" s="155" t="s">
        <v>38</v>
      </c>
      <c r="M6" s="149"/>
      <c r="N6" s="152"/>
    </row>
    <row r="7" spans="1:14" ht="24.75" customHeight="1" thickBot="1">
      <c r="A7" s="197"/>
      <c r="B7" s="13">
        <v>4</v>
      </c>
      <c r="C7" s="6">
        <v>10685</v>
      </c>
      <c r="D7" s="6">
        <v>700</v>
      </c>
      <c r="E7" s="15">
        <f>SUM(C4*70/100)</f>
        <v>6440</v>
      </c>
      <c r="F7" s="7">
        <f t="shared" si="0"/>
        <v>961.65</v>
      </c>
      <c r="G7" s="6">
        <f t="shared" si="1"/>
        <v>495</v>
      </c>
      <c r="H7" s="7">
        <f t="shared" si="2"/>
        <v>16863.35</v>
      </c>
      <c r="I7" s="15">
        <f>SUM(C4*10/100)</f>
        <v>920</v>
      </c>
      <c r="J7" s="7">
        <f t="shared" si="3"/>
        <v>17783.35</v>
      </c>
      <c r="K7" s="185"/>
      <c r="L7" s="156"/>
      <c r="M7" s="150"/>
      <c r="N7" s="153"/>
    </row>
    <row r="8" spans="1:14" ht="24.75" customHeight="1">
      <c r="A8" s="198" t="s">
        <v>8</v>
      </c>
      <c r="B8" s="11">
        <v>1</v>
      </c>
      <c r="C8" s="8">
        <v>11180</v>
      </c>
      <c r="D8" s="8">
        <v>700</v>
      </c>
      <c r="E8" s="9">
        <f>SUM(C8*65/100)</f>
        <v>7267</v>
      </c>
      <c r="F8" s="10">
        <f t="shared" si="0"/>
        <v>1006.2</v>
      </c>
      <c r="G8" s="8">
        <f t="shared" si="1"/>
        <v>555</v>
      </c>
      <c r="H8" s="10">
        <f t="shared" si="2"/>
        <v>18140.8</v>
      </c>
      <c r="I8" s="9">
        <f>SUM(C8*10/100)</f>
        <v>1118</v>
      </c>
      <c r="J8" s="10">
        <f t="shared" si="3"/>
        <v>19258.8</v>
      </c>
      <c r="K8" s="183">
        <v>600</v>
      </c>
      <c r="L8" s="176" t="s">
        <v>37</v>
      </c>
      <c r="M8" s="148" t="s">
        <v>20</v>
      </c>
      <c r="N8" s="204" t="s">
        <v>22</v>
      </c>
    </row>
    <row r="9" spans="1:14" ht="24.75" customHeight="1">
      <c r="A9" s="196"/>
      <c r="B9" s="12">
        <v>2</v>
      </c>
      <c r="C9" s="4">
        <v>11735</v>
      </c>
      <c r="D9" s="4">
        <v>700</v>
      </c>
      <c r="E9" s="5">
        <f>SUM(C8*65/100)</f>
        <v>7267</v>
      </c>
      <c r="F9" s="3">
        <f t="shared" si="0"/>
        <v>1056.15</v>
      </c>
      <c r="G9" s="4">
        <f t="shared" si="1"/>
        <v>555</v>
      </c>
      <c r="H9" s="3">
        <f t="shared" si="2"/>
        <v>18645.85</v>
      </c>
      <c r="I9" s="5">
        <f>SUM(C8*10/100)</f>
        <v>1118</v>
      </c>
      <c r="J9" s="3">
        <f t="shared" si="3"/>
        <v>19763.85</v>
      </c>
      <c r="K9" s="184"/>
      <c r="L9" s="155"/>
      <c r="M9" s="149"/>
      <c r="N9" s="205"/>
    </row>
    <row r="10" spans="1:14" ht="24.75" customHeight="1">
      <c r="A10" s="196"/>
      <c r="B10" s="12">
        <v>3</v>
      </c>
      <c r="C10" s="4">
        <v>12290</v>
      </c>
      <c r="D10" s="4">
        <v>700</v>
      </c>
      <c r="E10" s="5">
        <f>SUM(C8*65/100)</f>
        <v>7267</v>
      </c>
      <c r="F10" s="3">
        <f t="shared" si="0"/>
        <v>1106.1</v>
      </c>
      <c r="G10" s="4">
        <f t="shared" si="1"/>
        <v>555</v>
      </c>
      <c r="H10" s="3">
        <f t="shared" si="2"/>
        <v>19150.9</v>
      </c>
      <c r="I10" s="5">
        <f>SUM(C8*10/100)</f>
        <v>1118</v>
      </c>
      <c r="J10" s="3">
        <f t="shared" si="3"/>
        <v>20268.9</v>
      </c>
      <c r="K10" s="184"/>
      <c r="L10" s="155" t="s">
        <v>38</v>
      </c>
      <c r="M10" s="149"/>
      <c r="N10" s="205"/>
    </row>
    <row r="11" spans="1:14" ht="24.75" customHeight="1" thickBot="1">
      <c r="A11" s="197"/>
      <c r="B11" s="13">
        <v>4</v>
      </c>
      <c r="C11" s="6">
        <v>12845</v>
      </c>
      <c r="D11" s="6">
        <v>700</v>
      </c>
      <c r="E11" s="15">
        <f>SUM(C8*65/100)</f>
        <v>7267</v>
      </c>
      <c r="F11" s="7">
        <f t="shared" si="0"/>
        <v>1156.05</v>
      </c>
      <c r="G11" s="6">
        <f t="shared" si="1"/>
        <v>555</v>
      </c>
      <c r="H11" s="7">
        <f t="shared" si="2"/>
        <v>19655.95</v>
      </c>
      <c r="I11" s="15">
        <f>SUM(C8*10/100)</f>
        <v>1118</v>
      </c>
      <c r="J11" s="7">
        <f t="shared" si="3"/>
        <v>20773.95</v>
      </c>
      <c r="K11" s="185"/>
      <c r="L11" s="156"/>
      <c r="M11" s="150"/>
      <c r="N11" s="206"/>
    </row>
    <row r="12" spans="1:14" ht="24.75" customHeight="1">
      <c r="A12" s="198" t="s">
        <v>9</v>
      </c>
      <c r="B12" s="11">
        <v>1</v>
      </c>
      <c r="C12" s="8">
        <v>13400</v>
      </c>
      <c r="D12" s="8">
        <v>700</v>
      </c>
      <c r="E12" s="9">
        <f>SUM(C12*60/100)</f>
        <v>8040</v>
      </c>
      <c r="F12" s="9">
        <f t="shared" si="0"/>
        <v>1206</v>
      </c>
      <c r="G12" s="8">
        <f t="shared" si="1"/>
        <v>620</v>
      </c>
      <c r="H12" s="9">
        <f t="shared" si="2"/>
        <v>20934</v>
      </c>
      <c r="I12" s="9">
        <f>SUM(C12*10/100)</f>
        <v>1340</v>
      </c>
      <c r="J12" s="9">
        <f t="shared" si="3"/>
        <v>22274</v>
      </c>
      <c r="K12" s="183">
        <v>600</v>
      </c>
      <c r="L12" s="176" t="s">
        <v>37</v>
      </c>
      <c r="M12" s="148" t="s">
        <v>21</v>
      </c>
      <c r="N12" s="192" t="s">
        <v>56</v>
      </c>
    </row>
    <row r="13" spans="1:14" ht="24.75" customHeight="1">
      <c r="A13" s="196"/>
      <c r="B13" s="12">
        <v>2</v>
      </c>
      <c r="C13" s="4">
        <v>14020</v>
      </c>
      <c r="D13" s="4">
        <v>700</v>
      </c>
      <c r="E13" s="5">
        <f>SUM(C12*60/100)</f>
        <v>8040</v>
      </c>
      <c r="F13" s="3">
        <f t="shared" si="0"/>
        <v>1261.8</v>
      </c>
      <c r="G13" s="4">
        <f t="shared" si="1"/>
        <v>620</v>
      </c>
      <c r="H13" s="3">
        <f t="shared" si="2"/>
        <v>21498.2</v>
      </c>
      <c r="I13" s="5">
        <f>SUM(C12*10/100)</f>
        <v>1340</v>
      </c>
      <c r="J13" s="3">
        <f t="shared" si="3"/>
        <v>22838.2</v>
      </c>
      <c r="K13" s="184"/>
      <c r="L13" s="155"/>
      <c r="M13" s="149"/>
      <c r="N13" s="193"/>
    </row>
    <row r="14" spans="1:14" ht="24.75" customHeight="1">
      <c r="A14" s="196"/>
      <c r="B14" s="12">
        <v>3</v>
      </c>
      <c r="C14" s="4">
        <v>14640</v>
      </c>
      <c r="D14" s="4">
        <v>700</v>
      </c>
      <c r="E14" s="5">
        <f>SUM(C12*60/100)</f>
        <v>8040</v>
      </c>
      <c r="F14" s="3">
        <f t="shared" si="0"/>
        <v>1317.6</v>
      </c>
      <c r="G14" s="4">
        <f t="shared" si="1"/>
        <v>620</v>
      </c>
      <c r="H14" s="3">
        <f t="shared" si="2"/>
        <v>22062.4</v>
      </c>
      <c r="I14" s="5">
        <f>SUM(C12*10/100)</f>
        <v>1340</v>
      </c>
      <c r="J14" s="3">
        <f t="shared" si="3"/>
        <v>23402.4</v>
      </c>
      <c r="K14" s="184"/>
      <c r="L14" s="155" t="s">
        <v>38</v>
      </c>
      <c r="M14" s="149"/>
      <c r="N14" s="193"/>
    </row>
    <row r="15" spans="1:14" ht="24.75" customHeight="1" thickBot="1">
      <c r="A15" s="197"/>
      <c r="B15" s="13">
        <v>4</v>
      </c>
      <c r="C15" s="6">
        <v>15260</v>
      </c>
      <c r="D15" s="6">
        <v>700</v>
      </c>
      <c r="E15" s="15">
        <f>SUM(C12*60/100)</f>
        <v>8040</v>
      </c>
      <c r="F15" s="7">
        <f t="shared" si="0"/>
        <v>1373.4</v>
      </c>
      <c r="G15" s="6">
        <f t="shared" si="1"/>
        <v>620</v>
      </c>
      <c r="H15" s="7">
        <f t="shared" si="2"/>
        <v>22626.6</v>
      </c>
      <c r="I15" s="15">
        <f>SUM(C12*10/100)</f>
        <v>1340</v>
      </c>
      <c r="J15" s="7">
        <f t="shared" si="3"/>
        <v>23966.6</v>
      </c>
      <c r="K15" s="185"/>
      <c r="L15" s="156"/>
      <c r="M15" s="150"/>
      <c r="N15" s="194"/>
    </row>
    <row r="16" spans="1:14" ht="24.75" customHeight="1">
      <c r="A16" s="198" t="s">
        <v>10</v>
      </c>
      <c r="B16" s="11">
        <v>1</v>
      </c>
      <c r="C16" s="8">
        <v>15880</v>
      </c>
      <c r="D16" s="8">
        <v>900</v>
      </c>
      <c r="E16" s="9">
        <f>SUM(C16*55/100)</f>
        <v>8734</v>
      </c>
      <c r="F16" s="10">
        <f t="shared" si="0"/>
        <v>1429.2</v>
      </c>
      <c r="G16" s="8">
        <f t="shared" si="1"/>
        <v>680</v>
      </c>
      <c r="H16" s="9">
        <f t="shared" si="2"/>
        <v>24084.8</v>
      </c>
      <c r="I16" s="9">
        <f>SUM(C16*10/100)</f>
        <v>1588</v>
      </c>
      <c r="J16" s="10">
        <f t="shared" si="3"/>
        <v>25672.8</v>
      </c>
      <c r="K16" s="183">
        <v>600</v>
      </c>
      <c r="L16" s="176" t="s">
        <v>44</v>
      </c>
      <c r="M16" s="148" t="s">
        <v>23</v>
      </c>
      <c r="N16" s="204" t="s">
        <v>24</v>
      </c>
    </row>
    <row r="17" spans="1:14" ht="24.75" customHeight="1">
      <c r="A17" s="196"/>
      <c r="B17" s="12">
        <v>2</v>
      </c>
      <c r="C17" s="4">
        <v>16560</v>
      </c>
      <c r="D17" s="4">
        <v>900</v>
      </c>
      <c r="E17" s="5">
        <f>SUM(C16*55/100)</f>
        <v>8734</v>
      </c>
      <c r="F17" s="3">
        <f t="shared" si="0"/>
        <v>1490.4</v>
      </c>
      <c r="G17" s="4">
        <f t="shared" si="1"/>
        <v>680</v>
      </c>
      <c r="H17" s="3">
        <f t="shared" si="2"/>
        <v>24703.6</v>
      </c>
      <c r="I17" s="5">
        <f>SUM(C16*10/100)</f>
        <v>1588</v>
      </c>
      <c r="J17" s="3">
        <f t="shared" si="3"/>
        <v>26291.6</v>
      </c>
      <c r="K17" s="184"/>
      <c r="L17" s="155"/>
      <c r="M17" s="149"/>
      <c r="N17" s="205"/>
    </row>
    <row r="18" spans="1:14" ht="24.75" customHeight="1">
      <c r="A18" s="196"/>
      <c r="B18" s="12">
        <v>3</v>
      </c>
      <c r="C18" s="4">
        <v>17240</v>
      </c>
      <c r="D18" s="4">
        <v>900</v>
      </c>
      <c r="E18" s="5">
        <f>SUM(C16*55/100)</f>
        <v>8734</v>
      </c>
      <c r="F18" s="3">
        <f t="shared" si="0"/>
        <v>1551.6</v>
      </c>
      <c r="G18" s="4">
        <f t="shared" si="1"/>
        <v>680</v>
      </c>
      <c r="H18" s="3">
        <f t="shared" si="2"/>
        <v>25322.4</v>
      </c>
      <c r="I18" s="5">
        <f>SUM(C16*10/100)</f>
        <v>1588</v>
      </c>
      <c r="J18" s="3">
        <f t="shared" si="3"/>
        <v>26910.4</v>
      </c>
      <c r="K18" s="184"/>
      <c r="L18" s="155" t="s">
        <v>45</v>
      </c>
      <c r="M18" s="149"/>
      <c r="N18" s="205"/>
    </row>
    <row r="19" spans="1:14" ht="24.75" customHeight="1" thickBot="1">
      <c r="A19" s="197"/>
      <c r="B19" s="13">
        <v>4</v>
      </c>
      <c r="C19" s="6">
        <v>17920</v>
      </c>
      <c r="D19" s="6">
        <v>900</v>
      </c>
      <c r="E19" s="15">
        <f>SUM(C16*55/100)</f>
        <v>8734</v>
      </c>
      <c r="F19" s="7">
        <f t="shared" si="0"/>
        <v>1612.8</v>
      </c>
      <c r="G19" s="6">
        <f t="shared" si="1"/>
        <v>680</v>
      </c>
      <c r="H19" s="7">
        <f t="shared" si="2"/>
        <v>25941.2</v>
      </c>
      <c r="I19" s="15">
        <f>SUM(C16*10/100)</f>
        <v>1588</v>
      </c>
      <c r="J19" s="7">
        <f t="shared" si="3"/>
        <v>27529.2</v>
      </c>
      <c r="K19" s="185"/>
      <c r="L19" s="156"/>
      <c r="M19" s="150"/>
      <c r="N19" s="206"/>
    </row>
    <row r="20" spans="1:14" ht="24.75" customHeight="1">
      <c r="A20" s="198" t="s">
        <v>11</v>
      </c>
      <c r="B20" s="11">
        <v>1</v>
      </c>
      <c r="C20" s="8">
        <v>18600</v>
      </c>
      <c r="D20" s="8">
        <v>900</v>
      </c>
      <c r="E20" s="9">
        <f>SUM(C20*50/100)</f>
        <v>9300</v>
      </c>
      <c r="F20" s="9">
        <f t="shared" si="0"/>
        <v>1674</v>
      </c>
      <c r="G20" s="8">
        <f t="shared" si="1"/>
        <v>745</v>
      </c>
      <c r="H20" s="9">
        <f t="shared" si="2"/>
        <v>27126</v>
      </c>
      <c r="I20" s="9">
        <f>SUM(C20*10/100)</f>
        <v>1860</v>
      </c>
      <c r="J20" s="9">
        <f t="shared" si="3"/>
        <v>28986</v>
      </c>
      <c r="K20" s="183">
        <v>700</v>
      </c>
      <c r="L20" s="176" t="s">
        <v>44</v>
      </c>
      <c r="M20" s="148" t="s">
        <v>25</v>
      </c>
      <c r="N20" s="204" t="s">
        <v>24</v>
      </c>
    </row>
    <row r="21" spans="1:14" ht="24.75" customHeight="1">
      <c r="A21" s="196"/>
      <c r="B21" s="12">
        <v>2</v>
      </c>
      <c r="C21" s="4">
        <v>19345</v>
      </c>
      <c r="D21" s="4">
        <v>900</v>
      </c>
      <c r="E21" s="5">
        <f>SUM(C20*50/100)</f>
        <v>9300</v>
      </c>
      <c r="F21" s="3">
        <f t="shared" si="0"/>
        <v>1741.05</v>
      </c>
      <c r="G21" s="4">
        <f t="shared" si="1"/>
        <v>745</v>
      </c>
      <c r="H21" s="3">
        <f t="shared" si="2"/>
        <v>27803.95</v>
      </c>
      <c r="I21" s="5">
        <f>SUM(C20*10/100)</f>
        <v>1860</v>
      </c>
      <c r="J21" s="3">
        <f t="shared" si="3"/>
        <v>29663.95</v>
      </c>
      <c r="K21" s="184"/>
      <c r="L21" s="155"/>
      <c r="M21" s="149"/>
      <c r="N21" s="205"/>
    </row>
    <row r="22" spans="1:14" ht="24.75" customHeight="1">
      <c r="A22" s="196"/>
      <c r="B22" s="12">
        <v>3</v>
      </c>
      <c r="C22" s="4">
        <v>20090</v>
      </c>
      <c r="D22" s="4">
        <v>900</v>
      </c>
      <c r="E22" s="5">
        <f>SUM(C20*50/100)</f>
        <v>9300</v>
      </c>
      <c r="F22" s="3">
        <f t="shared" si="0"/>
        <v>1808.1</v>
      </c>
      <c r="G22" s="4">
        <f t="shared" si="1"/>
        <v>745</v>
      </c>
      <c r="H22" s="3">
        <f t="shared" si="2"/>
        <v>28481.9</v>
      </c>
      <c r="I22" s="5">
        <f>SUM(C20*10/100)</f>
        <v>1860</v>
      </c>
      <c r="J22" s="3">
        <f t="shared" si="3"/>
        <v>30341.9</v>
      </c>
      <c r="K22" s="184"/>
      <c r="L22" s="155" t="s">
        <v>45</v>
      </c>
      <c r="M22" s="149"/>
      <c r="N22" s="205"/>
    </row>
    <row r="23" spans="1:14" ht="24.75" customHeight="1" thickBot="1">
      <c r="A23" s="197"/>
      <c r="B23" s="13">
        <v>4</v>
      </c>
      <c r="C23" s="6">
        <v>20835</v>
      </c>
      <c r="D23" s="6">
        <v>900</v>
      </c>
      <c r="E23" s="15">
        <f>SUM(C20*50/100)</f>
        <v>9300</v>
      </c>
      <c r="F23" s="7">
        <f t="shared" si="0"/>
        <v>1875.15</v>
      </c>
      <c r="G23" s="6">
        <f t="shared" si="1"/>
        <v>745</v>
      </c>
      <c r="H23" s="7">
        <f t="shared" si="2"/>
        <v>29159.85</v>
      </c>
      <c r="I23" s="15">
        <f>SUM(C20*10/100)</f>
        <v>1860</v>
      </c>
      <c r="J23" s="7">
        <f t="shared" si="3"/>
        <v>31019.85</v>
      </c>
      <c r="K23" s="185"/>
      <c r="L23" s="156"/>
      <c r="M23" s="150"/>
      <c r="N23" s="206"/>
    </row>
    <row r="24" spans="1:14" ht="24.75" customHeight="1">
      <c r="A24" s="198" t="s">
        <v>12</v>
      </c>
      <c r="B24" s="11">
        <v>1</v>
      </c>
      <c r="C24" s="8">
        <v>21580</v>
      </c>
      <c r="D24" s="8">
        <v>900</v>
      </c>
      <c r="E24" s="9">
        <f>SUM(C24*45/100)</f>
        <v>9711</v>
      </c>
      <c r="F24" s="10">
        <f t="shared" si="0"/>
        <v>1942.2</v>
      </c>
      <c r="G24" s="8">
        <f t="shared" si="1"/>
        <v>800</v>
      </c>
      <c r="H24" s="10">
        <f t="shared" si="2"/>
        <v>30248.8</v>
      </c>
      <c r="I24" s="9">
        <f>SUM(C24*10/100)</f>
        <v>2158</v>
      </c>
      <c r="J24" s="10">
        <f t="shared" si="3"/>
        <v>32406.8</v>
      </c>
      <c r="K24" s="183">
        <v>700</v>
      </c>
      <c r="L24" s="176" t="s">
        <v>44</v>
      </c>
      <c r="M24" s="148" t="s">
        <v>31</v>
      </c>
      <c r="N24" s="204" t="s">
        <v>24</v>
      </c>
    </row>
    <row r="25" spans="1:14" ht="24.75" customHeight="1">
      <c r="A25" s="196"/>
      <c r="B25" s="12">
        <v>2</v>
      </c>
      <c r="C25" s="4">
        <v>22380</v>
      </c>
      <c r="D25" s="4">
        <v>900</v>
      </c>
      <c r="E25" s="5">
        <f>SUM(C24*45/100)</f>
        <v>9711</v>
      </c>
      <c r="F25" s="3">
        <f t="shared" si="0"/>
        <v>2014.2</v>
      </c>
      <c r="G25" s="4">
        <f t="shared" si="1"/>
        <v>800</v>
      </c>
      <c r="H25" s="3">
        <f t="shared" si="2"/>
        <v>30976.8</v>
      </c>
      <c r="I25" s="5">
        <f>SUM(C24*10/100)</f>
        <v>2158</v>
      </c>
      <c r="J25" s="3">
        <f t="shared" si="3"/>
        <v>33134.8</v>
      </c>
      <c r="K25" s="184"/>
      <c r="L25" s="155"/>
      <c r="M25" s="149"/>
      <c r="N25" s="205"/>
    </row>
    <row r="26" spans="1:14" ht="24.75" customHeight="1">
      <c r="A26" s="196"/>
      <c r="B26" s="12">
        <v>3</v>
      </c>
      <c r="C26" s="4">
        <v>23180</v>
      </c>
      <c r="D26" s="4">
        <v>900</v>
      </c>
      <c r="E26" s="5">
        <f>SUM(C24*45/100)</f>
        <v>9711</v>
      </c>
      <c r="F26" s="3">
        <f t="shared" si="0"/>
        <v>2086.2</v>
      </c>
      <c r="G26" s="4">
        <f t="shared" si="1"/>
        <v>800</v>
      </c>
      <c r="H26" s="3">
        <f t="shared" si="2"/>
        <v>31704.8</v>
      </c>
      <c r="I26" s="5">
        <f>SUM(C24*10/100)</f>
        <v>2158</v>
      </c>
      <c r="J26" s="3">
        <f t="shared" si="3"/>
        <v>33862.8</v>
      </c>
      <c r="K26" s="184"/>
      <c r="L26" s="155" t="s">
        <v>45</v>
      </c>
      <c r="M26" s="149"/>
      <c r="N26" s="205"/>
    </row>
    <row r="27" spans="1:14" ht="24.75" customHeight="1" thickBot="1">
      <c r="A27" s="197"/>
      <c r="B27" s="13">
        <v>4</v>
      </c>
      <c r="C27" s="6">
        <v>23980</v>
      </c>
      <c r="D27" s="6">
        <v>900</v>
      </c>
      <c r="E27" s="15">
        <f>SUM(C24*45/100)</f>
        <v>9711</v>
      </c>
      <c r="F27" s="7">
        <f t="shared" si="0"/>
        <v>2158.2</v>
      </c>
      <c r="G27" s="6">
        <f t="shared" si="1"/>
        <v>800</v>
      </c>
      <c r="H27" s="7">
        <f t="shared" si="2"/>
        <v>32432.8</v>
      </c>
      <c r="I27" s="15">
        <f>SUM(C24*10/100)</f>
        <v>2158</v>
      </c>
      <c r="J27" s="7">
        <f t="shared" si="3"/>
        <v>34590.8</v>
      </c>
      <c r="K27" s="185"/>
      <c r="L27" s="156"/>
      <c r="M27" s="150"/>
      <c r="N27" s="206"/>
    </row>
    <row r="28" spans="1:14" ht="24.75" customHeight="1">
      <c r="A28" s="207" t="s">
        <v>13</v>
      </c>
      <c r="B28" s="11">
        <v>1</v>
      </c>
      <c r="C28" s="8">
        <v>24780</v>
      </c>
      <c r="D28" s="8">
        <v>1200</v>
      </c>
      <c r="E28" s="9">
        <f>SUM(C28*40/100)</f>
        <v>9912</v>
      </c>
      <c r="F28" s="10">
        <f t="shared" si="0"/>
        <v>2230.2</v>
      </c>
      <c r="G28" s="8">
        <f t="shared" si="1"/>
        <v>865</v>
      </c>
      <c r="H28" s="10">
        <f t="shared" si="2"/>
        <v>33661.8</v>
      </c>
      <c r="I28" s="9">
        <f>SUM(C28*10/100)</f>
        <v>2478</v>
      </c>
      <c r="J28" s="10">
        <f t="shared" si="3"/>
        <v>36139.8</v>
      </c>
      <c r="K28" s="183">
        <v>800</v>
      </c>
      <c r="L28" s="176" t="s">
        <v>58</v>
      </c>
      <c r="M28" s="148" t="s">
        <v>32</v>
      </c>
      <c r="N28" s="204" t="s">
        <v>24</v>
      </c>
    </row>
    <row r="29" spans="1:14" ht="24.75" customHeight="1">
      <c r="A29" s="208"/>
      <c r="B29" s="12">
        <v>2</v>
      </c>
      <c r="C29" s="4">
        <v>25645</v>
      </c>
      <c r="D29" s="4">
        <v>1200</v>
      </c>
      <c r="E29" s="5">
        <f>SUM(C28*40/100)</f>
        <v>9912</v>
      </c>
      <c r="F29" s="3">
        <f t="shared" si="0"/>
        <v>2308.05</v>
      </c>
      <c r="G29" s="4">
        <f t="shared" si="1"/>
        <v>865</v>
      </c>
      <c r="H29" s="3">
        <f t="shared" si="2"/>
        <v>34448.95</v>
      </c>
      <c r="I29" s="5">
        <f>SUM(C28*10/100)</f>
        <v>2478</v>
      </c>
      <c r="J29" s="3">
        <f t="shared" si="3"/>
        <v>36926.95</v>
      </c>
      <c r="K29" s="184"/>
      <c r="L29" s="155"/>
      <c r="M29" s="149"/>
      <c r="N29" s="205"/>
    </row>
    <row r="30" spans="1:14" ht="24.75" customHeight="1">
      <c r="A30" s="208"/>
      <c r="B30" s="12">
        <v>3</v>
      </c>
      <c r="C30" s="4">
        <v>26510</v>
      </c>
      <c r="D30" s="4">
        <v>1200</v>
      </c>
      <c r="E30" s="5">
        <f>SUM(C28*40/100)</f>
        <v>9912</v>
      </c>
      <c r="F30" s="3">
        <f t="shared" si="0"/>
        <v>2385.9</v>
      </c>
      <c r="G30" s="4">
        <f t="shared" si="1"/>
        <v>865</v>
      </c>
      <c r="H30" s="3">
        <f t="shared" si="2"/>
        <v>35236.1</v>
      </c>
      <c r="I30" s="5">
        <f>SUM(C28*10/100)</f>
        <v>2478</v>
      </c>
      <c r="J30" s="3">
        <f t="shared" si="3"/>
        <v>37714.1</v>
      </c>
      <c r="K30" s="184"/>
      <c r="L30" s="155" t="s">
        <v>33</v>
      </c>
      <c r="M30" s="149"/>
      <c r="N30" s="205"/>
    </row>
    <row r="31" spans="1:14" ht="24.75" customHeight="1" thickBot="1">
      <c r="A31" s="209"/>
      <c r="B31" s="13">
        <v>4</v>
      </c>
      <c r="C31" s="6">
        <v>27375</v>
      </c>
      <c r="D31" s="6">
        <v>1200</v>
      </c>
      <c r="E31" s="15">
        <f>SUM(C28*40/100)</f>
        <v>9912</v>
      </c>
      <c r="F31" s="7">
        <f t="shared" si="0"/>
        <v>2463.75</v>
      </c>
      <c r="G31" s="6">
        <f>SUM(C31-C30)</f>
        <v>865</v>
      </c>
      <c r="H31" s="7">
        <f t="shared" si="2"/>
        <v>36023.25</v>
      </c>
      <c r="I31" s="15">
        <f>SUM(C28*10/100)</f>
        <v>2478</v>
      </c>
      <c r="J31" s="7">
        <f t="shared" si="3"/>
        <v>38501.25</v>
      </c>
      <c r="K31" s="185"/>
      <c r="L31" s="156"/>
      <c r="M31" s="150"/>
      <c r="N31" s="206"/>
    </row>
    <row r="32" spans="1:7" ht="12.75">
      <c r="A32" s="17"/>
      <c r="B32" s="17"/>
      <c r="C32" s="17"/>
      <c r="D32" s="17"/>
      <c r="E32" s="17"/>
      <c r="F32" s="17"/>
      <c r="G32" s="17"/>
    </row>
    <row r="33" spans="1:13" ht="15.75">
      <c r="A33" s="177" t="s">
        <v>28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</row>
  </sheetData>
  <sheetProtection password="DBEE" sheet="1"/>
  <mergeCells count="58">
    <mergeCell ref="L24:L25"/>
    <mergeCell ref="L26:L27"/>
    <mergeCell ref="A33:M33"/>
    <mergeCell ref="K8:K11"/>
    <mergeCell ref="K12:K15"/>
    <mergeCell ref="K16:K19"/>
    <mergeCell ref="K20:K23"/>
    <mergeCell ref="K24:K27"/>
    <mergeCell ref="K28:K31"/>
    <mergeCell ref="H2:H3"/>
    <mergeCell ref="I2:I3"/>
    <mergeCell ref="J2:J3"/>
    <mergeCell ref="K2:K3"/>
    <mergeCell ref="L2:L3"/>
    <mergeCell ref="K4:K7"/>
    <mergeCell ref="D2:D3"/>
    <mergeCell ref="E2:E3"/>
    <mergeCell ref="F2:F3"/>
    <mergeCell ref="G2:G3"/>
    <mergeCell ref="A2:A3"/>
    <mergeCell ref="B2:B3"/>
    <mergeCell ref="C2:C3"/>
    <mergeCell ref="A4:A7"/>
    <mergeCell ref="A24:A27"/>
    <mergeCell ref="A28:A31"/>
    <mergeCell ref="A16:A19"/>
    <mergeCell ref="A20:A23"/>
    <mergeCell ref="A8:A11"/>
    <mergeCell ref="A12:A15"/>
    <mergeCell ref="M2:M3"/>
    <mergeCell ref="N2:N3"/>
    <mergeCell ref="M4:M7"/>
    <mergeCell ref="N4:N7"/>
    <mergeCell ref="L28:L29"/>
    <mergeCell ref="L30:L31"/>
    <mergeCell ref="M8:M11"/>
    <mergeCell ref="N8:N11"/>
    <mergeCell ref="M12:M15"/>
    <mergeCell ref="N12:N15"/>
    <mergeCell ref="M16:M19"/>
    <mergeCell ref="N16:N19"/>
    <mergeCell ref="M20:M23"/>
    <mergeCell ref="N20:N23"/>
    <mergeCell ref="L14:L15"/>
    <mergeCell ref="L16:L17"/>
    <mergeCell ref="L18:L19"/>
    <mergeCell ref="L20:L21"/>
    <mergeCell ref="L22:L23"/>
    <mergeCell ref="M24:M27"/>
    <mergeCell ref="N24:N27"/>
    <mergeCell ref="M28:M31"/>
    <mergeCell ref="N28:N31"/>
    <mergeCell ref="A1:N1"/>
    <mergeCell ref="L4:L5"/>
    <mergeCell ref="L6:L7"/>
    <mergeCell ref="L8:L9"/>
    <mergeCell ref="L10:L11"/>
    <mergeCell ref="L12:L13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rightToLeft="1" zoomScalePageLayoutView="0" workbookViewId="0" topLeftCell="A22">
      <selection activeCell="H14" sqref="H14"/>
    </sheetView>
  </sheetViews>
  <sheetFormatPr defaultColWidth="9.140625" defaultRowHeight="12.75"/>
  <cols>
    <col min="1" max="1" width="7.7109375" style="2" customWidth="1"/>
    <col min="2" max="2" width="6.28125" style="2" customWidth="1"/>
    <col min="3" max="3" width="7.8515625" style="2" customWidth="1"/>
    <col min="4" max="4" width="7.421875" style="2" customWidth="1"/>
    <col min="5" max="5" width="9.00390625" style="2" customWidth="1"/>
    <col min="6" max="6" width="10.28125" style="2" customWidth="1"/>
    <col min="7" max="7" width="9.28125" style="2" customWidth="1"/>
    <col min="8" max="8" width="10.28125" style="2" customWidth="1"/>
    <col min="9" max="9" width="8.8515625" style="2" customWidth="1"/>
    <col min="10" max="10" width="9.28125" style="2" customWidth="1"/>
    <col min="11" max="12" width="5.28125" style="2" customWidth="1"/>
    <col min="13" max="16384" width="9.140625" style="2" customWidth="1"/>
  </cols>
  <sheetData>
    <row r="1" spans="1:14" ht="21" customHeight="1" thickBot="1">
      <c r="A1" s="154" t="s">
        <v>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8"/>
      <c r="N1" s="18"/>
    </row>
    <row r="2" spans="1:12" ht="24.75" customHeight="1">
      <c r="A2" s="212" t="s">
        <v>0</v>
      </c>
      <c r="B2" s="214" t="s">
        <v>1</v>
      </c>
      <c r="C2" s="210" t="s">
        <v>2</v>
      </c>
      <c r="D2" s="210" t="s">
        <v>4</v>
      </c>
      <c r="E2" s="210" t="s">
        <v>3</v>
      </c>
      <c r="F2" s="210" t="s">
        <v>5</v>
      </c>
      <c r="G2" s="210" t="s">
        <v>6</v>
      </c>
      <c r="H2" s="216" t="s">
        <v>14</v>
      </c>
      <c r="I2" s="216" t="s">
        <v>40</v>
      </c>
      <c r="J2" s="176" t="s">
        <v>15</v>
      </c>
      <c r="K2" s="219" t="s">
        <v>27</v>
      </c>
      <c r="L2" s="221" t="s">
        <v>30</v>
      </c>
    </row>
    <row r="3" spans="1:12" ht="24.75" customHeight="1" thickBot="1">
      <c r="A3" s="213"/>
      <c r="B3" s="215"/>
      <c r="C3" s="211"/>
      <c r="D3" s="211"/>
      <c r="E3" s="211"/>
      <c r="F3" s="211"/>
      <c r="G3" s="211"/>
      <c r="H3" s="217"/>
      <c r="I3" s="217"/>
      <c r="J3" s="218"/>
      <c r="K3" s="220"/>
      <c r="L3" s="222"/>
    </row>
    <row r="4" spans="1:12" ht="24.75" customHeight="1">
      <c r="A4" s="195" t="s">
        <v>7</v>
      </c>
      <c r="B4" s="11">
        <v>1</v>
      </c>
      <c r="C4" s="9">
        <v>11190</v>
      </c>
      <c r="D4" s="8">
        <v>700</v>
      </c>
      <c r="E4" s="9">
        <f>SUM(C4*70/100)</f>
        <v>7833</v>
      </c>
      <c r="F4" s="10">
        <f>SUM(C4*9/100)</f>
        <v>1007.1</v>
      </c>
      <c r="G4" s="8">
        <f>SUM(C5-C4)</f>
        <v>555</v>
      </c>
      <c r="H4" s="10">
        <f>SUM(C4+D4+E4-F4)</f>
        <v>18715.9</v>
      </c>
      <c r="I4" s="176">
        <v>600</v>
      </c>
      <c r="J4" s="176" t="s">
        <v>37</v>
      </c>
      <c r="K4" s="148" t="s">
        <v>21</v>
      </c>
      <c r="L4" s="151" t="s">
        <v>24</v>
      </c>
    </row>
    <row r="5" spans="1:12" ht="24.75" customHeight="1">
      <c r="A5" s="196"/>
      <c r="B5" s="12">
        <v>2</v>
      </c>
      <c r="C5" s="4">
        <v>11745</v>
      </c>
      <c r="D5" s="4">
        <v>700</v>
      </c>
      <c r="E5" s="5">
        <f>SUM(C4*70/100)</f>
        <v>7833</v>
      </c>
      <c r="F5" s="3">
        <f aca="true" t="shared" si="0" ref="F5:F31">SUM(C5*9/100)</f>
        <v>1057.05</v>
      </c>
      <c r="G5" s="4">
        <f aca="true" t="shared" si="1" ref="G5:G30">SUM(C6-C5)</f>
        <v>555</v>
      </c>
      <c r="H5" s="3">
        <f aca="true" t="shared" si="2" ref="H5:H31">SUM(C5+D5+E5-F5)</f>
        <v>19220.95</v>
      </c>
      <c r="I5" s="155"/>
      <c r="J5" s="155"/>
      <c r="K5" s="149"/>
      <c r="L5" s="152"/>
    </row>
    <row r="6" spans="1:12" ht="24.75" customHeight="1">
      <c r="A6" s="196"/>
      <c r="B6" s="12">
        <v>3</v>
      </c>
      <c r="C6" s="4">
        <v>12300</v>
      </c>
      <c r="D6" s="4">
        <v>700</v>
      </c>
      <c r="E6" s="5">
        <f>SUM(C4*70/100)</f>
        <v>7833</v>
      </c>
      <c r="F6" s="5">
        <f t="shared" si="0"/>
        <v>1107</v>
      </c>
      <c r="G6" s="4">
        <f t="shared" si="1"/>
        <v>555</v>
      </c>
      <c r="H6" s="5">
        <f t="shared" si="2"/>
        <v>19726</v>
      </c>
      <c r="I6" s="155"/>
      <c r="J6" s="155" t="s">
        <v>38</v>
      </c>
      <c r="K6" s="149"/>
      <c r="L6" s="152"/>
    </row>
    <row r="7" spans="1:12" ht="24.75" customHeight="1" thickBot="1">
      <c r="A7" s="197"/>
      <c r="B7" s="13">
        <v>4</v>
      </c>
      <c r="C7" s="6">
        <v>12855</v>
      </c>
      <c r="D7" s="6">
        <v>700</v>
      </c>
      <c r="E7" s="15">
        <f>SUM(C4*70/100)</f>
        <v>7833</v>
      </c>
      <c r="F7" s="7">
        <f t="shared" si="0"/>
        <v>1156.95</v>
      </c>
      <c r="G7" s="6">
        <f t="shared" si="1"/>
        <v>555</v>
      </c>
      <c r="H7" s="7">
        <f t="shared" si="2"/>
        <v>20231.05</v>
      </c>
      <c r="I7" s="156"/>
      <c r="J7" s="156"/>
      <c r="K7" s="150"/>
      <c r="L7" s="153"/>
    </row>
    <row r="8" spans="1:12" ht="24.75" customHeight="1">
      <c r="A8" s="198" t="s">
        <v>8</v>
      </c>
      <c r="B8" s="11">
        <v>1</v>
      </c>
      <c r="C8" s="8">
        <v>13410</v>
      </c>
      <c r="D8" s="8">
        <v>900</v>
      </c>
      <c r="E8" s="10">
        <f>SUM(C8*65/100)</f>
        <v>8716.5</v>
      </c>
      <c r="F8" s="10">
        <f t="shared" si="0"/>
        <v>1206.9</v>
      </c>
      <c r="G8" s="8">
        <f t="shared" si="1"/>
        <v>620</v>
      </c>
      <c r="H8" s="10">
        <f t="shared" si="2"/>
        <v>21819.6</v>
      </c>
      <c r="I8" s="176">
        <v>600</v>
      </c>
      <c r="J8" s="176" t="s">
        <v>44</v>
      </c>
      <c r="K8" s="148" t="s">
        <v>23</v>
      </c>
      <c r="L8" s="151" t="s">
        <v>24</v>
      </c>
    </row>
    <row r="9" spans="1:12" ht="24.75" customHeight="1">
      <c r="A9" s="196"/>
      <c r="B9" s="12">
        <v>2</v>
      </c>
      <c r="C9" s="4">
        <v>14030</v>
      </c>
      <c r="D9" s="4">
        <v>900</v>
      </c>
      <c r="E9" s="3">
        <f>SUM(C8*65/100)</f>
        <v>8716.5</v>
      </c>
      <c r="F9" s="3">
        <f t="shared" si="0"/>
        <v>1262.7</v>
      </c>
      <c r="G9" s="4">
        <f t="shared" si="1"/>
        <v>620</v>
      </c>
      <c r="H9" s="3">
        <f t="shared" si="2"/>
        <v>22383.8</v>
      </c>
      <c r="I9" s="155"/>
      <c r="J9" s="155"/>
      <c r="K9" s="149"/>
      <c r="L9" s="152"/>
    </row>
    <row r="10" spans="1:12" ht="24.75" customHeight="1">
      <c r="A10" s="196"/>
      <c r="B10" s="12">
        <v>3</v>
      </c>
      <c r="C10" s="4">
        <v>14650</v>
      </c>
      <c r="D10" s="4">
        <v>900</v>
      </c>
      <c r="E10" s="3">
        <f>SUM(C8*65/100)</f>
        <v>8716.5</v>
      </c>
      <c r="F10" s="3">
        <f t="shared" si="0"/>
        <v>1318.5</v>
      </c>
      <c r="G10" s="4">
        <f t="shared" si="1"/>
        <v>620</v>
      </c>
      <c r="H10" s="5">
        <f t="shared" si="2"/>
        <v>22948</v>
      </c>
      <c r="I10" s="155"/>
      <c r="J10" s="155" t="s">
        <v>45</v>
      </c>
      <c r="K10" s="149"/>
      <c r="L10" s="152"/>
    </row>
    <row r="11" spans="1:12" ht="24.75" customHeight="1" thickBot="1">
      <c r="A11" s="197"/>
      <c r="B11" s="13">
        <v>4</v>
      </c>
      <c r="C11" s="6">
        <v>15270</v>
      </c>
      <c r="D11" s="6">
        <v>900</v>
      </c>
      <c r="E11" s="7">
        <f>SUM(C8*65/100)</f>
        <v>8716.5</v>
      </c>
      <c r="F11" s="7">
        <f t="shared" si="0"/>
        <v>1374.3</v>
      </c>
      <c r="G11" s="6">
        <f t="shared" si="1"/>
        <v>620</v>
      </c>
      <c r="H11" s="7">
        <f t="shared" si="2"/>
        <v>23512.2</v>
      </c>
      <c r="I11" s="156"/>
      <c r="J11" s="156"/>
      <c r="K11" s="150"/>
      <c r="L11" s="153"/>
    </row>
    <row r="12" spans="1:12" ht="24.75" customHeight="1">
      <c r="A12" s="198" t="s">
        <v>9</v>
      </c>
      <c r="B12" s="11">
        <v>1</v>
      </c>
      <c r="C12" s="8">
        <v>15890</v>
      </c>
      <c r="D12" s="8">
        <v>900</v>
      </c>
      <c r="E12" s="9">
        <f>SUM(C12*60/100)</f>
        <v>9534</v>
      </c>
      <c r="F12" s="10">
        <f t="shared" si="0"/>
        <v>1430.1</v>
      </c>
      <c r="G12" s="8">
        <f t="shared" si="1"/>
        <v>680</v>
      </c>
      <c r="H12" s="10">
        <f t="shared" si="2"/>
        <v>24893.9</v>
      </c>
      <c r="I12" s="176">
        <v>700</v>
      </c>
      <c r="J12" s="176" t="s">
        <v>44</v>
      </c>
      <c r="K12" s="148" t="s">
        <v>25</v>
      </c>
      <c r="L12" s="151" t="s">
        <v>24</v>
      </c>
    </row>
    <row r="13" spans="1:12" ht="24.75" customHeight="1">
      <c r="A13" s="196"/>
      <c r="B13" s="12">
        <v>2</v>
      </c>
      <c r="C13" s="4">
        <v>16570</v>
      </c>
      <c r="D13" s="4">
        <v>900</v>
      </c>
      <c r="E13" s="5">
        <f>SUM(C12*60/100)</f>
        <v>9534</v>
      </c>
      <c r="F13" s="3">
        <f t="shared" si="0"/>
        <v>1491.3</v>
      </c>
      <c r="G13" s="4">
        <f t="shared" si="1"/>
        <v>680</v>
      </c>
      <c r="H13" s="3">
        <f t="shared" si="2"/>
        <v>25512.7</v>
      </c>
      <c r="I13" s="155"/>
      <c r="J13" s="155"/>
      <c r="K13" s="149"/>
      <c r="L13" s="152"/>
    </row>
    <row r="14" spans="1:12" ht="24.75" customHeight="1">
      <c r="A14" s="196"/>
      <c r="B14" s="12">
        <v>3</v>
      </c>
      <c r="C14" s="4">
        <v>17250</v>
      </c>
      <c r="D14" s="4">
        <v>900</v>
      </c>
      <c r="E14" s="5">
        <f>SUM(C12*60/100)</f>
        <v>9534</v>
      </c>
      <c r="F14" s="3">
        <f t="shared" si="0"/>
        <v>1552.5</v>
      </c>
      <c r="G14" s="4">
        <f t="shared" si="1"/>
        <v>680</v>
      </c>
      <c r="H14" s="3">
        <f t="shared" si="2"/>
        <v>26131.5</v>
      </c>
      <c r="I14" s="155"/>
      <c r="J14" s="155" t="s">
        <v>45</v>
      </c>
      <c r="K14" s="149"/>
      <c r="L14" s="152"/>
    </row>
    <row r="15" spans="1:12" ht="24.75" customHeight="1" thickBot="1">
      <c r="A15" s="197"/>
      <c r="B15" s="13">
        <v>4</v>
      </c>
      <c r="C15" s="6">
        <v>17930</v>
      </c>
      <c r="D15" s="6">
        <v>900</v>
      </c>
      <c r="E15" s="15">
        <f>SUM(C12*60/100)</f>
        <v>9534</v>
      </c>
      <c r="F15" s="7">
        <f t="shared" si="0"/>
        <v>1613.7</v>
      </c>
      <c r="G15" s="6">
        <f t="shared" si="1"/>
        <v>680</v>
      </c>
      <c r="H15" s="7">
        <f t="shared" si="2"/>
        <v>26750.3</v>
      </c>
      <c r="I15" s="156"/>
      <c r="J15" s="156"/>
      <c r="K15" s="150"/>
      <c r="L15" s="153"/>
    </row>
    <row r="16" spans="1:12" ht="24.75" customHeight="1">
      <c r="A16" s="198" t="s">
        <v>10</v>
      </c>
      <c r="B16" s="11">
        <v>1</v>
      </c>
      <c r="C16" s="8">
        <v>18610</v>
      </c>
      <c r="D16" s="8">
        <v>900</v>
      </c>
      <c r="E16" s="10">
        <f>SUM(C16*55/100)</f>
        <v>10235.5</v>
      </c>
      <c r="F16" s="10">
        <f t="shared" si="0"/>
        <v>1674.9</v>
      </c>
      <c r="G16" s="8">
        <f t="shared" si="1"/>
        <v>745</v>
      </c>
      <c r="H16" s="10">
        <f t="shared" si="2"/>
        <v>28070.6</v>
      </c>
      <c r="I16" s="176">
        <v>700</v>
      </c>
      <c r="J16" s="176" t="s">
        <v>44</v>
      </c>
      <c r="K16" s="148" t="s">
        <v>31</v>
      </c>
      <c r="L16" s="151" t="s">
        <v>24</v>
      </c>
    </row>
    <row r="17" spans="1:12" ht="24.75" customHeight="1">
      <c r="A17" s="196"/>
      <c r="B17" s="12">
        <v>2</v>
      </c>
      <c r="C17" s="4">
        <v>19355</v>
      </c>
      <c r="D17" s="4">
        <v>900</v>
      </c>
      <c r="E17" s="3">
        <f>SUM(C16*55/100)</f>
        <v>10235.5</v>
      </c>
      <c r="F17" s="3">
        <f t="shared" si="0"/>
        <v>1741.95</v>
      </c>
      <c r="G17" s="4">
        <f t="shared" si="1"/>
        <v>745</v>
      </c>
      <c r="H17" s="3">
        <f t="shared" si="2"/>
        <v>28748.55</v>
      </c>
      <c r="I17" s="155"/>
      <c r="J17" s="155"/>
      <c r="K17" s="149"/>
      <c r="L17" s="152"/>
    </row>
    <row r="18" spans="1:12" ht="24.75" customHeight="1">
      <c r="A18" s="196"/>
      <c r="B18" s="12">
        <v>3</v>
      </c>
      <c r="C18" s="4">
        <v>20100</v>
      </c>
      <c r="D18" s="4">
        <v>900</v>
      </c>
      <c r="E18" s="3">
        <f>SUM(C16*55/100)</f>
        <v>10235.5</v>
      </c>
      <c r="F18" s="5">
        <f t="shared" si="0"/>
        <v>1809</v>
      </c>
      <c r="G18" s="4">
        <f t="shared" si="1"/>
        <v>745</v>
      </c>
      <c r="H18" s="3">
        <f t="shared" si="2"/>
        <v>29426.5</v>
      </c>
      <c r="I18" s="155"/>
      <c r="J18" s="155" t="s">
        <v>45</v>
      </c>
      <c r="K18" s="149"/>
      <c r="L18" s="152"/>
    </row>
    <row r="19" spans="1:12" ht="24.75" customHeight="1" thickBot="1">
      <c r="A19" s="197"/>
      <c r="B19" s="13">
        <v>4</v>
      </c>
      <c r="C19" s="6">
        <v>20845</v>
      </c>
      <c r="D19" s="6">
        <v>900</v>
      </c>
      <c r="E19" s="7">
        <f>SUM(C16*55/100)</f>
        <v>10235.5</v>
      </c>
      <c r="F19" s="7">
        <f t="shared" si="0"/>
        <v>1876.05</v>
      </c>
      <c r="G19" s="6">
        <f t="shared" si="1"/>
        <v>745</v>
      </c>
      <c r="H19" s="7">
        <f t="shared" si="2"/>
        <v>30104.45</v>
      </c>
      <c r="I19" s="156"/>
      <c r="J19" s="156"/>
      <c r="K19" s="150"/>
      <c r="L19" s="153"/>
    </row>
    <row r="20" spans="1:12" ht="24.75" customHeight="1">
      <c r="A20" s="198" t="s">
        <v>11</v>
      </c>
      <c r="B20" s="11">
        <v>1</v>
      </c>
      <c r="C20" s="8">
        <v>21590</v>
      </c>
      <c r="D20" s="8">
        <v>1200</v>
      </c>
      <c r="E20" s="9">
        <f>SUM(C20*50/100)</f>
        <v>10795</v>
      </c>
      <c r="F20" s="10">
        <f t="shared" si="0"/>
        <v>1943.1</v>
      </c>
      <c r="G20" s="8">
        <f t="shared" si="1"/>
        <v>800</v>
      </c>
      <c r="H20" s="10">
        <f t="shared" si="2"/>
        <v>31641.9</v>
      </c>
      <c r="I20" s="176">
        <v>800</v>
      </c>
      <c r="J20" s="176" t="s">
        <v>58</v>
      </c>
      <c r="K20" s="148" t="s">
        <v>36</v>
      </c>
      <c r="L20" s="151" t="s">
        <v>24</v>
      </c>
    </row>
    <row r="21" spans="1:12" ht="24.75" customHeight="1">
      <c r="A21" s="196"/>
      <c r="B21" s="12">
        <v>2</v>
      </c>
      <c r="C21" s="4">
        <v>22390</v>
      </c>
      <c r="D21" s="4">
        <v>1200</v>
      </c>
      <c r="E21" s="5">
        <f>SUM(C20*50/100)</f>
        <v>10795</v>
      </c>
      <c r="F21" s="3">
        <f t="shared" si="0"/>
        <v>2015.1</v>
      </c>
      <c r="G21" s="4">
        <f t="shared" si="1"/>
        <v>800</v>
      </c>
      <c r="H21" s="3">
        <f t="shared" si="2"/>
        <v>32369.9</v>
      </c>
      <c r="I21" s="155"/>
      <c r="J21" s="155"/>
      <c r="K21" s="149"/>
      <c r="L21" s="152"/>
    </row>
    <row r="22" spans="1:12" ht="24.75" customHeight="1">
      <c r="A22" s="196"/>
      <c r="B22" s="12">
        <v>3</v>
      </c>
      <c r="C22" s="4">
        <v>23190</v>
      </c>
      <c r="D22" s="4">
        <v>1200</v>
      </c>
      <c r="E22" s="5">
        <f>SUM(C20*50/100)</f>
        <v>10795</v>
      </c>
      <c r="F22" s="3">
        <f t="shared" si="0"/>
        <v>2087.1</v>
      </c>
      <c r="G22" s="4">
        <f t="shared" si="1"/>
        <v>800</v>
      </c>
      <c r="H22" s="3">
        <f t="shared" si="2"/>
        <v>33097.9</v>
      </c>
      <c r="I22" s="155"/>
      <c r="J22" s="155" t="s">
        <v>33</v>
      </c>
      <c r="K22" s="149"/>
      <c r="L22" s="152"/>
    </row>
    <row r="23" spans="1:12" ht="24.75" customHeight="1" thickBot="1">
      <c r="A23" s="197"/>
      <c r="B23" s="13">
        <v>4</v>
      </c>
      <c r="C23" s="6">
        <v>23990</v>
      </c>
      <c r="D23" s="6">
        <v>1200</v>
      </c>
      <c r="E23" s="15">
        <f>SUM(C20*50/100)</f>
        <v>10795</v>
      </c>
      <c r="F23" s="7">
        <f t="shared" si="0"/>
        <v>2159.1</v>
      </c>
      <c r="G23" s="6">
        <f t="shared" si="1"/>
        <v>800</v>
      </c>
      <c r="H23" s="7">
        <f t="shared" si="2"/>
        <v>33825.9</v>
      </c>
      <c r="I23" s="156"/>
      <c r="J23" s="156"/>
      <c r="K23" s="150"/>
      <c r="L23" s="153"/>
    </row>
    <row r="24" spans="1:12" ht="24.75" customHeight="1">
      <c r="A24" s="198" t="s">
        <v>12</v>
      </c>
      <c r="B24" s="11">
        <v>1</v>
      </c>
      <c r="C24" s="8">
        <v>24790</v>
      </c>
      <c r="D24" s="8">
        <v>1200</v>
      </c>
      <c r="E24" s="10">
        <f>SUM(C24*45/100)</f>
        <v>11155.5</v>
      </c>
      <c r="F24" s="10">
        <f t="shared" si="0"/>
        <v>2231.1</v>
      </c>
      <c r="G24" s="8">
        <f t="shared" si="1"/>
        <v>865</v>
      </c>
      <c r="H24" s="10">
        <f t="shared" si="2"/>
        <v>34914.4</v>
      </c>
      <c r="I24" s="176">
        <v>800</v>
      </c>
      <c r="J24" s="176" t="s">
        <v>58</v>
      </c>
      <c r="K24" s="148" t="s">
        <v>34</v>
      </c>
      <c r="L24" s="151" t="s">
        <v>24</v>
      </c>
    </row>
    <row r="25" spans="1:12" ht="24.75" customHeight="1">
      <c r="A25" s="196"/>
      <c r="B25" s="12">
        <v>2</v>
      </c>
      <c r="C25" s="4">
        <v>25655</v>
      </c>
      <c r="D25" s="4">
        <v>1200</v>
      </c>
      <c r="E25" s="3">
        <f>SUM(C24*45/100)</f>
        <v>11155.5</v>
      </c>
      <c r="F25" s="3">
        <f t="shared" si="0"/>
        <v>2308.95</v>
      </c>
      <c r="G25" s="4">
        <f t="shared" si="1"/>
        <v>865</v>
      </c>
      <c r="H25" s="3">
        <f t="shared" si="2"/>
        <v>35701.55</v>
      </c>
      <c r="I25" s="155"/>
      <c r="J25" s="155"/>
      <c r="K25" s="149"/>
      <c r="L25" s="152"/>
    </row>
    <row r="26" spans="1:12" ht="24.75" customHeight="1">
      <c r="A26" s="196"/>
      <c r="B26" s="12">
        <v>3</v>
      </c>
      <c r="C26" s="4">
        <v>26520</v>
      </c>
      <c r="D26" s="4">
        <v>1200</v>
      </c>
      <c r="E26" s="3">
        <f>SUM(C24*45/100)</f>
        <v>11155.5</v>
      </c>
      <c r="F26" s="3">
        <f t="shared" si="0"/>
        <v>2386.8</v>
      </c>
      <c r="G26" s="4">
        <f t="shared" si="1"/>
        <v>865</v>
      </c>
      <c r="H26" s="3">
        <f t="shared" si="2"/>
        <v>36488.7</v>
      </c>
      <c r="I26" s="155"/>
      <c r="J26" s="155" t="s">
        <v>33</v>
      </c>
      <c r="K26" s="149"/>
      <c r="L26" s="152"/>
    </row>
    <row r="27" spans="1:12" ht="24.75" customHeight="1" thickBot="1">
      <c r="A27" s="197"/>
      <c r="B27" s="13">
        <v>4</v>
      </c>
      <c r="C27" s="6">
        <v>27385</v>
      </c>
      <c r="D27" s="6">
        <v>1200</v>
      </c>
      <c r="E27" s="7">
        <f>SUM(C24*45/100)</f>
        <v>11155.5</v>
      </c>
      <c r="F27" s="7">
        <f t="shared" si="0"/>
        <v>2464.65</v>
      </c>
      <c r="G27" s="6">
        <f t="shared" si="1"/>
        <v>865</v>
      </c>
      <c r="H27" s="7">
        <f t="shared" si="2"/>
        <v>37275.85</v>
      </c>
      <c r="I27" s="156"/>
      <c r="J27" s="156"/>
      <c r="K27" s="150"/>
      <c r="L27" s="153"/>
    </row>
    <row r="28" spans="1:12" ht="24.75" customHeight="1">
      <c r="A28" s="198" t="s">
        <v>13</v>
      </c>
      <c r="B28" s="11">
        <v>1</v>
      </c>
      <c r="C28" s="8">
        <v>28250</v>
      </c>
      <c r="D28" s="8">
        <v>1200</v>
      </c>
      <c r="E28" s="9">
        <f>SUM(C28*40/100)</f>
        <v>11300</v>
      </c>
      <c r="F28" s="10">
        <f t="shared" si="0"/>
        <v>2542.5</v>
      </c>
      <c r="G28" s="8">
        <f t="shared" si="1"/>
        <v>930</v>
      </c>
      <c r="H28" s="10">
        <f t="shared" si="2"/>
        <v>38207.5</v>
      </c>
      <c r="I28" s="176">
        <v>800</v>
      </c>
      <c r="J28" s="176" t="s">
        <v>58</v>
      </c>
      <c r="K28" s="148" t="s">
        <v>34</v>
      </c>
      <c r="L28" s="223" t="s">
        <v>24</v>
      </c>
    </row>
    <row r="29" spans="1:12" ht="24.75" customHeight="1">
      <c r="A29" s="196"/>
      <c r="B29" s="12">
        <v>2</v>
      </c>
      <c r="C29" s="4">
        <v>29180</v>
      </c>
      <c r="D29" s="4">
        <v>1200</v>
      </c>
      <c r="E29" s="5">
        <f>SUM(C28*40/100)</f>
        <v>11300</v>
      </c>
      <c r="F29" s="3">
        <f t="shared" si="0"/>
        <v>2626.2</v>
      </c>
      <c r="G29" s="4">
        <f t="shared" si="1"/>
        <v>930</v>
      </c>
      <c r="H29" s="3">
        <f t="shared" si="2"/>
        <v>39053.8</v>
      </c>
      <c r="I29" s="155"/>
      <c r="J29" s="155"/>
      <c r="K29" s="149"/>
      <c r="L29" s="152"/>
    </row>
    <row r="30" spans="1:12" ht="24.75" customHeight="1">
      <c r="A30" s="196"/>
      <c r="B30" s="12">
        <v>3</v>
      </c>
      <c r="C30" s="4">
        <v>30110</v>
      </c>
      <c r="D30" s="4">
        <v>1200</v>
      </c>
      <c r="E30" s="5">
        <f>SUM(C28*40/100)</f>
        <v>11300</v>
      </c>
      <c r="F30" s="3">
        <f t="shared" si="0"/>
        <v>2709.9</v>
      </c>
      <c r="G30" s="4">
        <f t="shared" si="1"/>
        <v>930</v>
      </c>
      <c r="H30" s="3">
        <f t="shared" si="2"/>
        <v>39900.1</v>
      </c>
      <c r="I30" s="155"/>
      <c r="J30" s="155" t="s">
        <v>33</v>
      </c>
      <c r="K30" s="149"/>
      <c r="L30" s="152"/>
    </row>
    <row r="31" spans="1:12" ht="24.75" customHeight="1" thickBot="1">
      <c r="A31" s="197"/>
      <c r="B31" s="13">
        <v>4</v>
      </c>
      <c r="C31" s="6">
        <v>31040</v>
      </c>
      <c r="D31" s="6">
        <v>1200</v>
      </c>
      <c r="E31" s="15">
        <f>SUM(C28*40/100)</f>
        <v>11300</v>
      </c>
      <c r="F31" s="7">
        <f t="shared" si="0"/>
        <v>2793.6</v>
      </c>
      <c r="G31" s="6">
        <f>SUM(C31-C30)</f>
        <v>930</v>
      </c>
      <c r="H31" s="7">
        <f t="shared" si="2"/>
        <v>40746.4</v>
      </c>
      <c r="I31" s="156"/>
      <c r="J31" s="156"/>
      <c r="K31" s="150"/>
      <c r="L31" s="153"/>
    </row>
    <row r="32" spans="1:7" ht="12.75">
      <c r="A32" s="17"/>
      <c r="B32" s="17"/>
      <c r="C32" s="17"/>
      <c r="D32" s="17"/>
      <c r="E32" s="17"/>
      <c r="F32" s="17"/>
      <c r="G32" s="17"/>
    </row>
    <row r="33" spans="1:12" ht="15.75">
      <c r="A33" s="177" t="s">
        <v>28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</sheetData>
  <sheetProtection password="DBEE" sheet="1"/>
  <mergeCells count="56">
    <mergeCell ref="K28:K31"/>
    <mergeCell ref="L28:L31"/>
    <mergeCell ref="A33:L33"/>
    <mergeCell ref="K20:K23"/>
    <mergeCell ref="L20:L23"/>
    <mergeCell ref="I28:I31"/>
    <mergeCell ref="K24:K27"/>
    <mergeCell ref="L24:L27"/>
    <mergeCell ref="A24:A27"/>
    <mergeCell ref="A28:A31"/>
    <mergeCell ref="K16:K19"/>
    <mergeCell ref="A1:L1"/>
    <mergeCell ref="J14:J15"/>
    <mergeCell ref="J16:J17"/>
    <mergeCell ref="J18:J19"/>
    <mergeCell ref="L16:L19"/>
    <mergeCell ref="L2:L3"/>
    <mergeCell ref="K4:K7"/>
    <mergeCell ref="L4:L7"/>
    <mergeCell ref="L8:L11"/>
    <mergeCell ref="J26:J27"/>
    <mergeCell ref="J28:J29"/>
    <mergeCell ref="J30:J31"/>
    <mergeCell ref="J20:J21"/>
    <mergeCell ref="J22:J23"/>
    <mergeCell ref="J24:J25"/>
    <mergeCell ref="J8:J9"/>
    <mergeCell ref="J10:J11"/>
    <mergeCell ref="L12:L15"/>
    <mergeCell ref="J12:J13"/>
    <mergeCell ref="J2:J3"/>
    <mergeCell ref="K2:K3"/>
    <mergeCell ref="J4:J5"/>
    <mergeCell ref="J6:J7"/>
    <mergeCell ref="K12:K15"/>
    <mergeCell ref="K8:K11"/>
    <mergeCell ref="I2:I3"/>
    <mergeCell ref="D2:D3"/>
    <mergeCell ref="E2:E3"/>
    <mergeCell ref="F2:F3"/>
    <mergeCell ref="G2:G3"/>
    <mergeCell ref="A4:A7"/>
    <mergeCell ref="B2:B3"/>
    <mergeCell ref="A2:A3"/>
    <mergeCell ref="C2:C3"/>
    <mergeCell ref="H2:H3"/>
    <mergeCell ref="I24:I27"/>
    <mergeCell ref="A16:A19"/>
    <mergeCell ref="A20:A23"/>
    <mergeCell ref="A8:A11"/>
    <mergeCell ref="A12:A15"/>
    <mergeCell ref="I4:I7"/>
    <mergeCell ref="I8:I11"/>
    <mergeCell ref="I12:I15"/>
    <mergeCell ref="I16:I19"/>
    <mergeCell ref="I20:I23"/>
  </mergeCells>
  <printOptions horizontalCentered="1" verticalCentered="1"/>
  <pageMargins left="0.07874015748031496" right="0.07874015748031496" top="0.1968503937007874" bottom="0.196850393700787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rightToLeft="1" zoomScalePageLayoutView="0" workbookViewId="0" topLeftCell="A22">
      <selection activeCell="H10" sqref="H10"/>
    </sheetView>
  </sheetViews>
  <sheetFormatPr defaultColWidth="9.140625" defaultRowHeight="12.75"/>
  <cols>
    <col min="1" max="1" width="7.7109375" style="2" customWidth="1"/>
    <col min="2" max="2" width="6.28125" style="2" customWidth="1"/>
    <col min="3" max="3" width="7.8515625" style="2" customWidth="1"/>
    <col min="4" max="4" width="7.421875" style="2" customWidth="1"/>
    <col min="5" max="5" width="9.57421875" style="2" customWidth="1"/>
    <col min="6" max="6" width="11.28125" style="2" customWidth="1"/>
    <col min="7" max="7" width="9.28125" style="2" customWidth="1"/>
    <col min="8" max="8" width="10.28125" style="2" customWidth="1"/>
    <col min="9" max="9" width="8.8515625" style="2" customWidth="1"/>
    <col min="10" max="10" width="9.421875" style="2" customWidth="1"/>
    <col min="11" max="12" width="5.28125" style="2" customWidth="1"/>
    <col min="13" max="16384" width="9.140625" style="2" customWidth="1"/>
  </cols>
  <sheetData>
    <row r="1" spans="1:12" ht="35.25" customHeight="1" thickBot="1">
      <c r="A1" s="154" t="s">
        <v>62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4.75" customHeight="1">
      <c r="A2" s="212" t="s">
        <v>0</v>
      </c>
      <c r="B2" s="214" t="s">
        <v>1</v>
      </c>
      <c r="C2" s="210" t="s">
        <v>2</v>
      </c>
      <c r="D2" s="210" t="s">
        <v>4</v>
      </c>
      <c r="E2" s="210" t="s">
        <v>3</v>
      </c>
      <c r="F2" s="210" t="s">
        <v>5</v>
      </c>
      <c r="G2" s="210" t="s">
        <v>6</v>
      </c>
      <c r="H2" s="216" t="s">
        <v>14</v>
      </c>
      <c r="I2" s="216" t="s">
        <v>40</v>
      </c>
      <c r="J2" s="176" t="s">
        <v>15</v>
      </c>
      <c r="K2" s="219" t="s">
        <v>27</v>
      </c>
      <c r="L2" s="221" t="s">
        <v>30</v>
      </c>
    </row>
    <row r="3" spans="1:12" ht="24.75" customHeight="1" thickBot="1">
      <c r="A3" s="213"/>
      <c r="B3" s="226"/>
      <c r="C3" s="225"/>
      <c r="D3" s="225"/>
      <c r="E3" s="225"/>
      <c r="F3" s="225"/>
      <c r="G3" s="225"/>
      <c r="H3" s="224"/>
      <c r="I3" s="224"/>
      <c r="J3" s="156"/>
      <c r="K3" s="228"/>
      <c r="L3" s="227"/>
    </row>
    <row r="4" spans="1:12" ht="24.75" customHeight="1">
      <c r="A4" s="207" t="s">
        <v>7</v>
      </c>
      <c r="B4" s="11">
        <v>1</v>
      </c>
      <c r="C4" s="8">
        <v>14950</v>
      </c>
      <c r="D4" s="8">
        <v>900</v>
      </c>
      <c r="E4" s="9">
        <f>SUM(C4*70/100)</f>
        <v>10465</v>
      </c>
      <c r="F4" s="10">
        <f>SUM(C4*9/100)</f>
        <v>1345.5</v>
      </c>
      <c r="G4" s="8">
        <f>SUM(C5-C4)</f>
        <v>690</v>
      </c>
      <c r="H4" s="10">
        <f>SUM(C4+D4+E4-F4)</f>
        <v>24969.5</v>
      </c>
      <c r="I4" s="176">
        <v>700</v>
      </c>
      <c r="J4" s="176" t="s">
        <v>44</v>
      </c>
      <c r="K4" s="148" t="s">
        <v>25</v>
      </c>
      <c r="L4" s="151" t="s">
        <v>24</v>
      </c>
    </row>
    <row r="5" spans="1:12" ht="24.75" customHeight="1">
      <c r="A5" s="208"/>
      <c r="B5" s="12">
        <v>2</v>
      </c>
      <c r="C5" s="4">
        <v>15640</v>
      </c>
      <c r="D5" s="4">
        <v>900</v>
      </c>
      <c r="E5" s="5">
        <f>SUM(C4*70/100)</f>
        <v>10465</v>
      </c>
      <c r="F5" s="3">
        <f aca="true" t="shared" si="0" ref="F5:F31">SUM(C5*9/100)</f>
        <v>1407.6</v>
      </c>
      <c r="G5" s="4">
        <f aca="true" t="shared" si="1" ref="G5:G30">SUM(C6-C5)</f>
        <v>690</v>
      </c>
      <c r="H5" s="3">
        <f aca="true" t="shared" si="2" ref="H5:H31">SUM(C5+D5+E5-F5)</f>
        <v>25597.4</v>
      </c>
      <c r="I5" s="155"/>
      <c r="J5" s="155"/>
      <c r="K5" s="149"/>
      <c r="L5" s="152"/>
    </row>
    <row r="6" spans="1:12" ht="24.75" customHeight="1">
      <c r="A6" s="208"/>
      <c r="B6" s="12">
        <v>3</v>
      </c>
      <c r="C6" s="4">
        <v>16330</v>
      </c>
      <c r="D6" s="4">
        <v>900</v>
      </c>
      <c r="E6" s="5">
        <f>SUM(C4*70/100)</f>
        <v>10465</v>
      </c>
      <c r="F6" s="3">
        <f t="shared" si="0"/>
        <v>1469.7</v>
      </c>
      <c r="G6" s="4">
        <f t="shared" si="1"/>
        <v>690</v>
      </c>
      <c r="H6" s="3">
        <f t="shared" si="2"/>
        <v>26225.3</v>
      </c>
      <c r="I6" s="155"/>
      <c r="J6" s="155" t="s">
        <v>45</v>
      </c>
      <c r="K6" s="149"/>
      <c r="L6" s="152"/>
    </row>
    <row r="7" spans="1:12" ht="24.75" customHeight="1" thickBot="1">
      <c r="A7" s="209"/>
      <c r="B7" s="13">
        <v>4</v>
      </c>
      <c r="C7" s="6">
        <v>17020</v>
      </c>
      <c r="D7" s="6">
        <v>900</v>
      </c>
      <c r="E7" s="15">
        <f>SUM(C4*70/100)</f>
        <v>10465</v>
      </c>
      <c r="F7" s="7">
        <f t="shared" si="0"/>
        <v>1531.8</v>
      </c>
      <c r="G7" s="6">
        <f t="shared" si="1"/>
        <v>690</v>
      </c>
      <c r="H7" s="7">
        <f t="shared" si="2"/>
        <v>26853.2</v>
      </c>
      <c r="I7" s="156"/>
      <c r="J7" s="156"/>
      <c r="K7" s="150"/>
      <c r="L7" s="153"/>
    </row>
    <row r="8" spans="1:12" ht="24.75" customHeight="1">
      <c r="A8" s="207" t="s">
        <v>8</v>
      </c>
      <c r="B8" s="11">
        <v>1</v>
      </c>
      <c r="C8" s="8">
        <v>17710</v>
      </c>
      <c r="D8" s="8">
        <v>900</v>
      </c>
      <c r="E8" s="10">
        <f>SUM(C8*65/100)</f>
        <v>11511.5</v>
      </c>
      <c r="F8" s="10">
        <f t="shared" si="0"/>
        <v>1593.9</v>
      </c>
      <c r="G8" s="8">
        <f t="shared" si="1"/>
        <v>765</v>
      </c>
      <c r="H8" s="10">
        <f t="shared" si="2"/>
        <v>28527.6</v>
      </c>
      <c r="I8" s="176">
        <v>700</v>
      </c>
      <c r="J8" s="176" t="s">
        <v>44</v>
      </c>
      <c r="K8" s="148" t="s">
        <v>31</v>
      </c>
      <c r="L8" s="151" t="s">
        <v>24</v>
      </c>
    </row>
    <row r="9" spans="1:12" ht="24.75" customHeight="1">
      <c r="A9" s="208"/>
      <c r="B9" s="12">
        <v>2</v>
      </c>
      <c r="C9" s="4">
        <v>18475</v>
      </c>
      <c r="D9" s="4">
        <v>900</v>
      </c>
      <c r="E9" s="3">
        <f>SUM(C8*65/100)</f>
        <v>11511.5</v>
      </c>
      <c r="F9" s="4">
        <f t="shared" si="0"/>
        <v>1662.75</v>
      </c>
      <c r="G9" s="4">
        <f t="shared" si="1"/>
        <v>765</v>
      </c>
      <c r="H9" s="3">
        <f t="shared" si="2"/>
        <v>29223.75</v>
      </c>
      <c r="I9" s="155"/>
      <c r="J9" s="155"/>
      <c r="K9" s="149"/>
      <c r="L9" s="152"/>
    </row>
    <row r="10" spans="1:12" ht="24.75" customHeight="1">
      <c r="A10" s="208"/>
      <c r="B10" s="12">
        <v>3</v>
      </c>
      <c r="C10" s="4">
        <v>19240</v>
      </c>
      <c r="D10" s="4">
        <v>900</v>
      </c>
      <c r="E10" s="3">
        <f>SUM(C8*65/100)</f>
        <v>11511.5</v>
      </c>
      <c r="F10" s="3">
        <f t="shared" si="0"/>
        <v>1731.6</v>
      </c>
      <c r="G10" s="4">
        <f t="shared" si="1"/>
        <v>765</v>
      </c>
      <c r="H10" s="3">
        <f t="shared" si="2"/>
        <v>29919.9</v>
      </c>
      <c r="I10" s="155"/>
      <c r="J10" s="155" t="s">
        <v>45</v>
      </c>
      <c r="K10" s="149"/>
      <c r="L10" s="152"/>
    </row>
    <row r="11" spans="1:12" ht="24.75" customHeight="1" thickBot="1">
      <c r="A11" s="209"/>
      <c r="B11" s="13">
        <v>4</v>
      </c>
      <c r="C11" s="6">
        <v>20005</v>
      </c>
      <c r="D11" s="6">
        <v>900</v>
      </c>
      <c r="E11" s="7">
        <f>SUM(C8*65/100)</f>
        <v>11511.5</v>
      </c>
      <c r="F11" s="6">
        <f t="shared" si="0"/>
        <v>1800.45</v>
      </c>
      <c r="G11" s="6">
        <f t="shared" si="1"/>
        <v>765</v>
      </c>
      <c r="H11" s="7">
        <f t="shared" si="2"/>
        <v>30616.05</v>
      </c>
      <c r="I11" s="156"/>
      <c r="J11" s="156"/>
      <c r="K11" s="150"/>
      <c r="L11" s="153"/>
    </row>
    <row r="12" spans="1:12" ht="24.75" customHeight="1">
      <c r="A12" s="207" t="s">
        <v>9</v>
      </c>
      <c r="B12" s="11">
        <v>1</v>
      </c>
      <c r="C12" s="8">
        <v>20770</v>
      </c>
      <c r="D12" s="8">
        <v>900</v>
      </c>
      <c r="E12" s="9">
        <f>SUM(C12*60/100)</f>
        <v>12462</v>
      </c>
      <c r="F12" s="10">
        <f t="shared" si="0"/>
        <v>1869.3</v>
      </c>
      <c r="G12" s="8">
        <f t="shared" si="1"/>
        <v>830</v>
      </c>
      <c r="H12" s="10">
        <f t="shared" si="2"/>
        <v>32262.7</v>
      </c>
      <c r="I12" s="176">
        <v>700</v>
      </c>
      <c r="J12" s="176" t="s">
        <v>44</v>
      </c>
      <c r="K12" s="148" t="s">
        <v>31</v>
      </c>
      <c r="L12" s="151" t="s">
        <v>24</v>
      </c>
    </row>
    <row r="13" spans="1:12" ht="24.75" customHeight="1">
      <c r="A13" s="208"/>
      <c r="B13" s="12">
        <v>2</v>
      </c>
      <c r="C13" s="4">
        <v>21600</v>
      </c>
      <c r="D13" s="4">
        <v>900</v>
      </c>
      <c r="E13" s="5">
        <f>SUM(C12*60/100)</f>
        <v>12462</v>
      </c>
      <c r="F13" s="5">
        <f t="shared" si="0"/>
        <v>1944</v>
      </c>
      <c r="G13" s="4">
        <f t="shared" si="1"/>
        <v>830</v>
      </c>
      <c r="H13" s="5">
        <f t="shared" si="2"/>
        <v>33018</v>
      </c>
      <c r="I13" s="155"/>
      <c r="J13" s="155"/>
      <c r="K13" s="149"/>
      <c r="L13" s="152"/>
    </row>
    <row r="14" spans="1:12" ht="24.75" customHeight="1">
      <c r="A14" s="208"/>
      <c r="B14" s="12">
        <v>3</v>
      </c>
      <c r="C14" s="4">
        <v>22430</v>
      </c>
      <c r="D14" s="4">
        <v>900</v>
      </c>
      <c r="E14" s="5">
        <f>SUM(C12*60/100)</f>
        <v>12462</v>
      </c>
      <c r="F14" s="3">
        <f t="shared" si="0"/>
        <v>2018.7</v>
      </c>
      <c r="G14" s="4">
        <f t="shared" si="1"/>
        <v>830</v>
      </c>
      <c r="H14" s="3">
        <f t="shared" si="2"/>
        <v>33773.3</v>
      </c>
      <c r="I14" s="155"/>
      <c r="J14" s="155" t="s">
        <v>45</v>
      </c>
      <c r="K14" s="149"/>
      <c r="L14" s="152"/>
    </row>
    <row r="15" spans="1:12" ht="24.75" customHeight="1" thickBot="1">
      <c r="A15" s="209"/>
      <c r="B15" s="13">
        <v>4</v>
      </c>
      <c r="C15" s="6">
        <v>23260</v>
      </c>
      <c r="D15" s="6">
        <v>900</v>
      </c>
      <c r="E15" s="15">
        <f>SUM(C12*60/100)</f>
        <v>12462</v>
      </c>
      <c r="F15" s="7">
        <f t="shared" si="0"/>
        <v>2093.4</v>
      </c>
      <c r="G15" s="6">
        <f t="shared" si="1"/>
        <v>830</v>
      </c>
      <c r="H15" s="7">
        <f t="shared" si="2"/>
        <v>34528.6</v>
      </c>
      <c r="I15" s="156"/>
      <c r="J15" s="156"/>
      <c r="K15" s="150"/>
      <c r="L15" s="153"/>
    </row>
    <row r="16" spans="1:12" ht="24.75" customHeight="1">
      <c r="A16" s="207" t="s">
        <v>10</v>
      </c>
      <c r="B16" s="11">
        <v>1</v>
      </c>
      <c r="C16" s="8">
        <v>24090</v>
      </c>
      <c r="D16" s="8">
        <v>1200</v>
      </c>
      <c r="E16" s="10">
        <f>SUM(C16*55/100)</f>
        <v>13249.5</v>
      </c>
      <c r="F16" s="10">
        <f>SUM(C16*9/100)</f>
        <v>2168.1</v>
      </c>
      <c r="G16" s="8">
        <f t="shared" si="1"/>
        <v>900</v>
      </c>
      <c r="H16" s="10">
        <f t="shared" si="2"/>
        <v>36371.4</v>
      </c>
      <c r="I16" s="176">
        <v>800</v>
      </c>
      <c r="J16" s="176" t="s">
        <v>58</v>
      </c>
      <c r="K16" s="148" t="s">
        <v>32</v>
      </c>
      <c r="L16" s="151" t="s">
        <v>24</v>
      </c>
    </row>
    <row r="17" spans="1:12" ht="24.75" customHeight="1">
      <c r="A17" s="208"/>
      <c r="B17" s="12">
        <v>2</v>
      </c>
      <c r="C17" s="4">
        <v>24990</v>
      </c>
      <c r="D17" s="4">
        <v>1200</v>
      </c>
      <c r="E17" s="3">
        <f>SUM(C16*55/100)</f>
        <v>13249.5</v>
      </c>
      <c r="F17" s="3">
        <f t="shared" si="0"/>
        <v>2249.1</v>
      </c>
      <c r="G17" s="4">
        <f t="shared" si="1"/>
        <v>900</v>
      </c>
      <c r="H17" s="3">
        <f t="shared" si="2"/>
        <v>37190.4</v>
      </c>
      <c r="I17" s="155"/>
      <c r="J17" s="155"/>
      <c r="K17" s="149"/>
      <c r="L17" s="152"/>
    </row>
    <row r="18" spans="1:12" ht="24.75" customHeight="1">
      <c r="A18" s="208"/>
      <c r="B18" s="12">
        <v>3</v>
      </c>
      <c r="C18" s="4">
        <v>25890</v>
      </c>
      <c r="D18" s="4">
        <v>1200</v>
      </c>
      <c r="E18" s="3">
        <f>SUM(C16*55/100)</f>
        <v>13249.5</v>
      </c>
      <c r="F18" s="3">
        <f t="shared" si="0"/>
        <v>2330.1</v>
      </c>
      <c r="G18" s="4">
        <f t="shared" si="1"/>
        <v>900</v>
      </c>
      <c r="H18" s="3">
        <f t="shared" si="2"/>
        <v>38009.4</v>
      </c>
      <c r="I18" s="155"/>
      <c r="J18" s="155" t="s">
        <v>33</v>
      </c>
      <c r="K18" s="149"/>
      <c r="L18" s="152"/>
    </row>
    <row r="19" spans="1:12" ht="24.75" customHeight="1" thickBot="1">
      <c r="A19" s="209"/>
      <c r="B19" s="13">
        <v>4</v>
      </c>
      <c r="C19" s="6">
        <v>26790</v>
      </c>
      <c r="D19" s="6">
        <v>1200</v>
      </c>
      <c r="E19" s="7">
        <f>SUM(C16*55/100)</f>
        <v>13249.5</v>
      </c>
      <c r="F19" s="7">
        <f t="shared" si="0"/>
        <v>2411.1</v>
      </c>
      <c r="G19" s="6">
        <f t="shared" si="1"/>
        <v>900</v>
      </c>
      <c r="H19" s="7">
        <f t="shared" si="2"/>
        <v>38828.4</v>
      </c>
      <c r="I19" s="156"/>
      <c r="J19" s="156"/>
      <c r="K19" s="150"/>
      <c r="L19" s="153"/>
    </row>
    <row r="20" spans="1:12" ht="24.75" customHeight="1">
      <c r="A20" s="207" t="s">
        <v>11</v>
      </c>
      <c r="B20" s="11">
        <v>1</v>
      </c>
      <c r="C20" s="8">
        <v>27690</v>
      </c>
      <c r="D20" s="8">
        <v>1200</v>
      </c>
      <c r="E20" s="9">
        <f>SUM(C20*50/100)</f>
        <v>13845</v>
      </c>
      <c r="F20" s="10">
        <f t="shared" si="0"/>
        <v>2492.1</v>
      </c>
      <c r="G20" s="8">
        <f t="shared" si="1"/>
        <v>970</v>
      </c>
      <c r="H20" s="10">
        <f t="shared" si="2"/>
        <v>40242.9</v>
      </c>
      <c r="I20" s="176">
        <v>800</v>
      </c>
      <c r="J20" s="176" t="s">
        <v>58</v>
      </c>
      <c r="K20" s="148" t="s">
        <v>34</v>
      </c>
      <c r="L20" s="151" t="s">
        <v>24</v>
      </c>
    </row>
    <row r="21" spans="1:12" ht="24.75" customHeight="1">
      <c r="A21" s="208"/>
      <c r="B21" s="12">
        <v>2</v>
      </c>
      <c r="C21" s="4">
        <v>28660</v>
      </c>
      <c r="D21" s="4">
        <v>1200</v>
      </c>
      <c r="E21" s="5">
        <f>SUM(C20*50/100)</f>
        <v>13845</v>
      </c>
      <c r="F21" s="3">
        <f t="shared" si="0"/>
        <v>2579.4</v>
      </c>
      <c r="G21" s="4">
        <f t="shared" si="1"/>
        <v>970</v>
      </c>
      <c r="H21" s="3">
        <f t="shared" si="2"/>
        <v>41125.6</v>
      </c>
      <c r="I21" s="155"/>
      <c r="J21" s="155"/>
      <c r="K21" s="149"/>
      <c r="L21" s="152"/>
    </row>
    <row r="22" spans="1:12" ht="24.75" customHeight="1">
      <c r="A22" s="208"/>
      <c r="B22" s="12">
        <v>3</v>
      </c>
      <c r="C22" s="4">
        <v>29630</v>
      </c>
      <c r="D22" s="4">
        <v>1200</v>
      </c>
      <c r="E22" s="5">
        <f>SUM(C20*50/100)</f>
        <v>13845</v>
      </c>
      <c r="F22" s="3">
        <f t="shared" si="0"/>
        <v>2666.7</v>
      </c>
      <c r="G22" s="4">
        <f t="shared" si="1"/>
        <v>970</v>
      </c>
      <c r="H22" s="3">
        <f t="shared" si="2"/>
        <v>42008.3</v>
      </c>
      <c r="I22" s="155"/>
      <c r="J22" s="155" t="s">
        <v>33</v>
      </c>
      <c r="K22" s="149"/>
      <c r="L22" s="152"/>
    </row>
    <row r="23" spans="1:12" ht="24.75" customHeight="1" thickBot="1">
      <c r="A23" s="209"/>
      <c r="B23" s="13">
        <v>4</v>
      </c>
      <c r="C23" s="6">
        <v>30600</v>
      </c>
      <c r="D23" s="6">
        <v>1200</v>
      </c>
      <c r="E23" s="15">
        <f>SUM(C20*50/100)</f>
        <v>13845</v>
      </c>
      <c r="F23" s="15">
        <f t="shared" si="0"/>
        <v>2754</v>
      </c>
      <c r="G23" s="6">
        <f t="shared" si="1"/>
        <v>970</v>
      </c>
      <c r="H23" s="15">
        <f t="shared" si="2"/>
        <v>42891</v>
      </c>
      <c r="I23" s="156"/>
      <c r="J23" s="156"/>
      <c r="K23" s="150"/>
      <c r="L23" s="153"/>
    </row>
    <row r="24" spans="1:12" ht="24.75" customHeight="1">
      <c r="A24" s="207" t="s">
        <v>12</v>
      </c>
      <c r="B24" s="11">
        <v>1</v>
      </c>
      <c r="C24" s="8">
        <v>31570</v>
      </c>
      <c r="D24" s="8">
        <v>1200</v>
      </c>
      <c r="E24" s="10">
        <f>SUM(C24*45/100)</f>
        <v>14206.5</v>
      </c>
      <c r="F24" s="10">
        <f t="shared" si="0"/>
        <v>2841.3</v>
      </c>
      <c r="G24" s="8">
        <f t="shared" si="1"/>
        <v>1035</v>
      </c>
      <c r="H24" s="10">
        <f t="shared" si="2"/>
        <v>44135.2</v>
      </c>
      <c r="I24" s="176">
        <v>800</v>
      </c>
      <c r="J24" s="176" t="s">
        <v>58</v>
      </c>
      <c r="K24" s="148" t="s">
        <v>34</v>
      </c>
      <c r="L24" s="151" t="s">
        <v>24</v>
      </c>
    </row>
    <row r="25" spans="1:12" ht="24.75" customHeight="1">
      <c r="A25" s="208"/>
      <c r="B25" s="12">
        <v>2</v>
      </c>
      <c r="C25" s="4">
        <v>32605</v>
      </c>
      <c r="D25" s="4">
        <v>1200</v>
      </c>
      <c r="E25" s="3">
        <f>SUM(C24*45/100)</f>
        <v>14206.5</v>
      </c>
      <c r="F25" s="3">
        <f t="shared" si="0"/>
        <v>2934.45</v>
      </c>
      <c r="G25" s="4">
        <f t="shared" si="1"/>
        <v>1035</v>
      </c>
      <c r="H25" s="3">
        <f t="shared" si="2"/>
        <v>45077.05</v>
      </c>
      <c r="I25" s="155"/>
      <c r="J25" s="155"/>
      <c r="K25" s="149"/>
      <c r="L25" s="152"/>
    </row>
    <row r="26" spans="1:12" ht="24.75" customHeight="1">
      <c r="A26" s="208"/>
      <c r="B26" s="12">
        <v>3</v>
      </c>
      <c r="C26" s="4">
        <v>33640</v>
      </c>
      <c r="D26" s="4">
        <v>1200</v>
      </c>
      <c r="E26" s="3">
        <f>SUM(C24*45/100)</f>
        <v>14206.5</v>
      </c>
      <c r="F26" s="3">
        <f t="shared" si="0"/>
        <v>3027.6</v>
      </c>
      <c r="G26" s="4">
        <f t="shared" si="1"/>
        <v>1035</v>
      </c>
      <c r="H26" s="3">
        <f t="shared" si="2"/>
        <v>46018.9</v>
      </c>
      <c r="I26" s="155"/>
      <c r="J26" s="155" t="s">
        <v>33</v>
      </c>
      <c r="K26" s="149"/>
      <c r="L26" s="152"/>
    </row>
    <row r="27" spans="1:12" ht="24.75" customHeight="1" thickBot="1">
      <c r="A27" s="209"/>
      <c r="B27" s="13">
        <v>4</v>
      </c>
      <c r="C27" s="6">
        <v>34675</v>
      </c>
      <c r="D27" s="6">
        <v>1200</v>
      </c>
      <c r="E27" s="7">
        <f>SUM(C24*45/100)</f>
        <v>14206.5</v>
      </c>
      <c r="F27" s="7">
        <f t="shared" si="0"/>
        <v>3120.75</v>
      </c>
      <c r="G27" s="6">
        <f t="shared" si="1"/>
        <v>1035</v>
      </c>
      <c r="H27" s="7">
        <f t="shared" si="2"/>
        <v>46960.75</v>
      </c>
      <c r="I27" s="156"/>
      <c r="J27" s="156"/>
      <c r="K27" s="150"/>
      <c r="L27" s="153"/>
    </row>
    <row r="28" spans="1:12" ht="24.75" customHeight="1">
      <c r="A28" s="207" t="s">
        <v>13</v>
      </c>
      <c r="B28" s="11">
        <v>1</v>
      </c>
      <c r="C28" s="8">
        <v>35710</v>
      </c>
      <c r="D28" s="8">
        <v>1200</v>
      </c>
      <c r="E28" s="9">
        <f>SUM(C28*40/100)</f>
        <v>14284</v>
      </c>
      <c r="F28" s="10">
        <f t="shared" si="0"/>
        <v>3213.9</v>
      </c>
      <c r="G28" s="8">
        <f t="shared" si="1"/>
        <v>1110</v>
      </c>
      <c r="H28" s="10">
        <f t="shared" si="2"/>
        <v>47980.1</v>
      </c>
      <c r="I28" s="176">
        <v>800</v>
      </c>
      <c r="J28" s="176" t="s">
        <v>58</v>
      </c>
      <c r="K28" s="148" t="s">
        <v>34</v>
      </c>
      <c r="L28" s="151" t="s">
        <v>24</v>
      </c>
    </row>
    <row r="29" spans="1:12" ht="24.75" customHeight="1">
      <c r="A29" s="208"/>
      <c r="B29" s="12">
        <v>2</v>
      </c>
      <c r="C29" s="4">
        <v>36820</v>
      </c>
      <c r="D29" s="4">
        <v>1200</v>
      </c>
      <c r="E29" s="5">
        <f>SUM(C28*40/100)</f>
        <v>14284</v>
      </c>
      <c r="F29" s="3">
        <f t="shared" si="0"/>
        <v>3313.8</v>
      </c>
      <c r="G29" s="4">
        <f t="shared" si="1"/>
        <v>1110</v>
      </c>
      <c r="H29" s="3">
        <f t="shared" si="2"/>
        <v>48990.2</v>
      </c>
      <c r="I29" s="155"/>
      <c r="J29" s="155"/>
      <c r="K29" s="149"/>
      <c r="L29" s="152"/>
    </row>
    <row r="30" spans="1:12" ht="24.75" customHeight="1">
      <c r="A30" s="208"/>
      <c r="B30" s="12">
        <v>3</v>
      </c>
      <c r="C30" s="4">
        <v>37930</v>
      </c>
      <c r="D30" s="4">
        <v>1200</v>
      </c>
      <c r="E30" s="5">
        <f>SUM(C28*40/100)</f>
        <v>14284</v>
      </c>
      <c r="F30" s="3">
        <f t="shared" si="0"/>
        <v>3413.7</v>
      </c>
      <c r="G30" s="4">
        <f t="shared" si="1"/>
        <v>1110</v>
      </c>
      <c r="H30" s="3">
        <f t="shared" si="2"/>
        <v>50000.3</v>
      </c>
      <c r="I30" s="155"/>
      <c r="J30" s="155" t="s">
        <v>33</v>
      </c>
      <c r="K30" s="149"/>
      <c r="L30" s="152"/>
    </row>
    <row r="31" spans="1:12" ht="24.75" customHeight="1" thickBot="1">
      <c r="A31" s="209"/>
      <c r="B31" s="13">
        <v>4</v>
      </c>
      <c r="C31" s="6">
        <v>39040</v>
      </c>
      <c r="D31" s="6">
        <v>1200</v>
      </c>
      <c r="E31" s="15">
        <f>SUM(C28*40/100)</f>
        <v>14284</v>
      </c>
      <c r="F31" s="7">
        <f t="shared" si="0"/>
        <v>3513.6</v>
      </c>
      <c r="G31" s="6">
        <f>SUM(C31-C30)</f>
        <v>1110</v>
      </c>
      <c r="H31" s="7">
        <f t="shared" si="2"/>
        <v>51010.4</v>
      </c>
      <c r="I31" s="156"/>
      <c r="J31" s="156"/>
      <c r="K31" s="150"/>
      <c r="L31" s="153"/>
    </row>
    <row r="32" spans="1:12" ht="26.25" customHeight="1">
      <c r="A32" s="229" t="s">
        <v>35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</row>
    <row r="33" spans="1:12" ht="16.5" customHeight="1">
      <c r="A33" s="177" t="s">
        <v>28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</sheetData>
  <sheetProtection password="DBEE" sheet="1"/>
  <mergeCells count="57">
    <mergeCell ref="I12:I15"/>
    <mergeCell ref="I16:I19"/>
    <mergeCell ref="A33:L33"/>
    <mergeCell ref="A32:L32"/>
    <mergeCell ref="L24:L27"/>
    <mergeCell ref="J26:J27"/>
    <mergeCell ref="J28:J29"/>
    <mergeCell ref="L28:L31"/>
    <mergeCell ref="J30:J31"/>
    <mergeCell ref="K28:K31"/>
    <mergeCell ref="K12:K15"/>
    <mergeCell ref="L12:L15"/>
    <mergeCell ref="J14:J15"/>
    <mergeCell ref="J16:J17"/>
    <mergeCell ref="L16:L19"/>
    <mergeCell ref="J18:J19"/>
    <mergeCell ref="J12:J13"/>
    <mergeCell ref="L2:L3"/>
    <mergeCell ref="J4:J5"/>
    <mergeCell ref="L4:L7"/>
    <mergeCell ref="J6:J7"/>
    <mergeCell ref="J8:J9"/>
    <mergeCell ref="L8:L11"/>
    <mergeCell ref="K2:K3"/>
    <mergeCell ref="K24:K27"/>
    <mergeCell ref="J24:J25"/>
    <mergeCell ref="K16:K19"/>
    <mergeCell ref="K20:K23"/>
    <mergeCell ref="J20:J21"/>
    <mergeCell ref="L20:L23"/>
    <mergeCell ref="J22:J23"/>
    <mergeCell ref="I2:I3"/>
    <mergeCell ref="K4:K7"/>
    <mergeCell ref="J10:J11"/>
    <mergeCell ref="K8:K11"/>
    <mergeCell ref="I4:I7"/>
    <mergeCell ref="I8:I11"/>
    <mergeCell ref="A12:A15"/>
    <mergeCell ref="J2:J3"/>
    <mergeCell ref="D2:D3"/>
    <mergeCell ref="E2:E3"/>
    <mergeCell ref="F2:F3"/>
    <mergeCell ref="G2:G3"/>
    <mergeCell ref="A4:A7"/>
    <mergeCell ref="A2:A3"/>
    <mergeCell ref="B2:B3"/>
    <mergeCell ref="C2:C3"/>
    <mergeCell ref="I20:I23"/>
    <mergeCell ref="I24:I27"/>
    <mergeCell ref="I28:I31"/>
    <mergeCell ref="A1:L1"/>
    <mergeCell ref="H2:H3"/>
    <mergeCell ref="A24:A27"/>
    <mergeCell ref="A28:A31"/>
    <mergeCell ref="A16:A19"/>
    <mergeCell ref="A20:A23"/>
    <mergeCell ref="A8:A11"/>
  </mergeCells>
  <printOptions horizontalCentered="1" verticalCentered="1"/>
  <pageMargins left="0.07874015748031496" right="0.07874015748031496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"/>
  <sheetViews>
    <sheetView rightToLeft="1" zoomScalePageLayoutView="0" workbookViewId="0" topLeftCell="D20">
      <selection activeCell="L29" sqref="L29"/>
    </sheetView>
  </sheetViews>
  <sheetFormatPr defaultColWidth="9.140625" defaultRowHeight="12.75"/>
  <cols>
    <col min="1" max="4" width="7.7109375" style="1" customWidth="1"/>
    <col min="5" max="39" width="3.421875" style="1" customWidth="1"/>
    <col min="40" max="40" width="8.57421875" style="1" customWidth="1"/>
    <col min="41" max="54" width="6.7109375" style="1" customWidth="1"/>
    <col min="55" max="55" width="5.28125" style="1" bestFit="1" customWidth="1"/>
    <col min="56" max="106" width="4.7109375" style="1" customWidth="1"/>
    <col min="107" max="16384" width="9.140625" style="1" customWidth="1"/>
  </cols>
  <sheetData>
    <row r="1" spans="1:38" s="43" customFormat="1" ht="33" customHeight="1" hidden="1">
      <c r="A1" s="109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8" s="43" customFormat="1" ht="33" customHeight="1" hidden="1" thickBot="1">
      <c r="A2" s="129" t="s">
        <v>86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</row>
    <row r="3" spans="1:38" ht="35.25" customHeight="1" hidden="1" thickBot="1">
      <c r="A3" s="111" t="s">
        <v>82</v>
      </c>
      <c r="B3" s="113" t="s">
        <v>0</v>
      </c>
      <c r="C3" s="114"/>
      <c r="D3" s="115" t="s">
        <v>7</v>
      </c>
      <c r="E3" s="115"/>
      <c r="F3" s="115"/>
      <c r="G3" s="115"/>
      <c r="H3" s="115"/>
      <c r="I3" s="115" t="s">
        <v>8</v>
      </c>
      <c r="J3" s="115"/>
      <c r="K3" s="115"/>
      <c r="L3" s="115"/>
      <c r="M3" s="115"/>
      <c r="N3" s="115" t="s">
        <v>9</v>
      </c>
      <c r="O3" s="115"/>
      <c r="P3" s="115"/>
      <c r="Q3" s="115"/>
      <c r="R3" s="115"/>
      <c r="S3" s="115" t="s">
        <v>10</v>
      </c>
      <c r="T3" s="115"/>
      <c r="U3" s="115"/>
      <c r="V3" s="115"/>
      <c r="W3" s="115"/>
      <c r="X3" s="115" t="s">
        <v>11</v>
      </c>
      <c r="Y3" s="115"/>
      <c r="Z3" s="115"/>
      <c r="AA3" s="115"/>
      <c r="AB3" s="115"/>
      <c r="AC3" s="115" t="s">
        <v>12</v>
      </c>
      <c r="AD3" s="115"/>
      <c r="AE3" s="115"/>
      <c r="AF3" s="115"/>
      <c r="AG3" s="115"/>
      <c r="AH3" s="115" t="s">
        <v>13</v>
      </c>
      <c r="AI3" s="115"/>
      <c r="AJ3" s="115"/>
      <c r="AK3" s="115"/>
      <c r="AL3" s="115"/>
    </row>
    <row r="4" spans="1:40" ht="48" customHeight="1" hidden="1" thickBot="1">
      <c r="A4" s="112"/>
      <c r="B4" s="116" t="s">
        <v>81</v>
      </c>
      <c r="C4" s="116"/>
      <c r="D4" s="44">
        <v>1</v>
      </c>
      <c r="E4" s="45">
        <v>2</v>
      </c>
      <c r="F4" s="45">
        <v>3</v>
      </c>
      <c r="G4" s="45">
        <v>4</v>
      </c>
      <c r="H4" s="46" t="s">
        <v>80</v>
      </c>
      <c r="I4" s="44">
        <v>1</v>
      </c>
      <c r="J4" s="45">
        <v>2</v>
      </c>
      <c r="K4" s="45">
        <v>3</v>
      </c>
      <c r="L4" s="45">
        <v>4</v>
      </c>
      <c r="M4" s="46" t="s">
        <v>80</v>
      </c>
      <c r="N4" s="44">
        <v>1</v>
      </c>
      <c r="O4" s="45">
        <v>2</v>
      </c>
      <c r="P4" s="45">
        <v>3</v>
      </c>
      <c r="Q4" s="45">
        <v>4</v>
      </c>
      <c r="R4" s="46" t="s">
        <v>80</v>
      </c>
      <c r="S4" s="44">
        <v>1</v>
      </c>
      <c r="T4" s="45">
        <v>2</v>
      </c>
      <c r="U4" s="45">
        <v>3</v>
      </c>
      <c r="V4" s="45">
        <v>4</v>
      </c>
      <c r="W4" s="46" t="s">
        <v>80</v>
      </c>
      <c r="X4" s="44">
        <v>1</v>
      </c>
      <c r="Y4" s="45">
        <v>2</v>
      </c>
      <c r="Z4" s="45">
        <v>3</v>
      </c>
      <c r="AA4" s="45">
        <v>4</v>
      </c>
      <c r="AB4" s="46" t="s">
        <v>80</v>
      </c>
      <c r="AC4" s="44">
        <v>1</v>
      </c>
      <c r="AD4" s="45">
        <v>2</v>
      </c>
      <c r="AE4" s="45">
        <v>3</v>
      </c>
      <c r="AF4" s="45">
        <v>4</v>
      </c>
      <c r="AG4" s="46" t="s">
        <v>80</v>
      </c>
      <c r="AH4" s="44">
        <v>1</v>
      </c>
      <c r="AI4" s="45">
        <v>2</v>
      </c>
      <c r="AJ4" s="45">
        <v>3</v>
      </c>
      <c r="AK4" s="45">
        <v>4</v>
      </c>
      <c r="AL4" s="46" t="s">
        <v>80</v>
      </c>
      <c r="AN4" s="38"/>
    </row>
    <row r="5" spans="1:40" ht="37.5" customHeight="1" hidden="1">
      <c r="A5" s="117" t="s">
        <v>79</v>
      </c>
      <c r="B5" s="120" t="s">
        <v>78</v>
      </c>
      <c r="C5" s="121"/>
      <c r="D5" s="47">
        <v>13000</v>
      </c>
      <c r="E5" s="48">
        <f aca="true" t="shared" si="0" ref="E5:G15">$H5+D5</f>
        <v>13600</v>
      </c>
      <c r="F5" s="48">
        <f t="shared" si="0"/>
        <v>14200</v>
      </c>
      <c r="G5" s="48">
        <f t="shared" si="0"/>
        <v>14800</v>
      </c>
      <c r="H5" s="49">
        <v>600</v>
      </c>
      <c r="I5" s="47">
        <f aca="true" t="shared" si="1" ref="I5:I15">G5+H5</f>
        <v>15400</v>
      </c>
      <c r="J5" s="48">
        <f aca="true" t="shared" si="2" ref="J5:L15">$M5+I5</f>
        <v>16065</v>
      </c>
      <c r="K5" s="48">
        <f t="shared" si="2"/>
        <v>16730</v>
      </c>
      <c r="L5" s="48">
        <f t="shared" si="2"/>
        <v>17395</v>
      </c>
      <c r="M5" s="49">
        <v>665</v>
      </c>
      <c r="N5" s="47">
        <f aca="true" t="shared" si="3" ref="N5:N15">L5+M5</f>
        <v>18060</v>
      </c>
      <c r="O5" s="48">
        <f aca="true" t="shared" si="4" ref="O5:Q15">$R5+N5</f>
        <v>18780</v>
      </c>
      <c r="P5" s="48">
        <f t="shared" si="4"/>
        <v>19500</v>
      </c>
      <c r="Q5" s="48">
        <f t="shared" si="4"/>
        <v>20220</v>
      </c>
      <c r="R5" s="49">
        <v>720</v>
      </c>
      <c r="S5" s="47">
        <f aca="true" t="shared" si="5" ref="S5:S15">Q5+R5</f>
        <v>20940</v>
      </c>
      <c r="T5" s="48">
        <f aca="true" t="shared" si="6" ref="T5:V15">$W5+S5</f>
        <v>21720</v>
      </c>
      <c r="U5" s="48">
        <f t="shared" si="6"/>
        <v>22500</v>
      </c>
      <c r="V5" s="48">
        <f t="shared" si="6"/>
        <v>23280</v>
      </c>
      <c r="W5" s="49">
        <v>780</v>
      </c>
      <c r="X5" s="47">
        <f aca="true" t="shared" si="7" ref="X5:X15">V5+W5</f>
        <v>24060</v>
      </c>
      <c r="Y5" s="48">
        <f aca="true" t="shared" si="8" ref="Y5:AA15">$AB5+X5</f>
        <v>24900</v>
      </c>
      <c r="Z5" s="48">
        <f t="shared" si="8"/>
        <v>25740</v>
      </c>
      <c r="AA5" s="48">
        <f t="shared" si="8"/>
        <v>26580</v>
      </c>
      <c r="AB5" s="49">
        <v>840</v>
      </c>
      <c r="AC5" s="47">
        <f aca="true" t="shared" si="9" ref="AC5:AC15">AA5+AB5</f>
        <v>27420</v>
      </c>
      <c r="AD5" s="48">
        <f aca="true" t="shared" si="10" ref="AD5:AF15">$AG5+AC5</f>
        <v>28320</v>
      </c>
      <c r="AE5" s="48">
        <f t="shared" si="10"/>
        <v>29220</v>
      </c>
      <c r="AF5" s="48">
        <f t="shared" si="10"/>
        <v>30120</v>
      </c>
      <c r="AG5" s="49">
        <v>900</v>
      </c>
      <c r="AH5" s="47">
        <f aca="true" t="shared" si="11" ref="AH5:AH15">AF5+AG5</f>
        <v>31020</v>
      </c>
      <c r="AI5" s="48">
        <f aca="true" t="shared" si="12" ref="AI5:AK15">$AL5+AH5</f>
        <v>31985</v>
      </c>
      <c r="AJ5" s="48">
        <f t="shared" si="12"/>
        <v>32950</v>
      </c>
      <c r="AK5" s="48">
        <f t="shared" si="12"/>
        <v>33915</v>
      </c>
      <c r="AL5" s="49">
        <v>965</v>
      </c>
      <c r="AN5" s="50"/>
    </row>
    <row r="6" spans="1:40" ht="37.5" customHeight="1" hidden="1">
      <c r="A6" s="118"/>
      <c r="B6" s="122" t="s">
        <v>77</v>
      </c>
      <c r="C6" s="123"/>
      <c r="D6" s="51">
        <v>9730</v>
      </c>
      <c r="E6" s="52">
        <f t="shared" si="0"/>
        <v>10210</v>
      </c>
      <c r="F6" s="52">
        <f t="shared" si="0"/>
        <v>10690</v>
      </c>
      <c r="G6" s="52">
        <f t="shared" si="0"/>
        <v>11170</v>
      </c>
      <c r="H6" s="53">
        <v>480</v>
      </c>
      <c r="I6" s="51">
        <f t="shared" si="1"/>
        <v>11650</v>
      </c>
      <c r="J6" s="52">
        <f t="shared" si="2"/>
        <v>12185</v>
      </c>
      <c r="K6" s="52">
        <f t="shared" si="2"/>
        <v>12720</v>
      </c>
      <c r="L6" s="52">
        <f t="shared" si="2"/>
        <v>13255</v>
      </c>
      <c r="M6" s="53">
        <v>535</v>
      </c>
      <c r="N6" s="51">
        <f t="shared" si="3"/>
        <v>13790</v>
      </c>
      <c r="O6" s="52">
        <f t="shared" si="4"/>
        <v>14380</v>
      </c>
      <c r="P6" s="52">
        <f t="shared" si="4"/>
        <v>14970</v>
      </c>
      <c r="Q6" s="52">
        <f t="shared" si="4"/>
        <v>15560</v>
      </c>
      <c r="R6" s="53">
        <v>590</v>
      </c>
      <c r="S6" s="51">
        <f t="shared" si="5"/>
        <v>16150</v>
      </c>
      <c r="T6" s="52">
        <f t="shared" si="6"/>
        <v>16795</v>
      </c>
      <c r="U6" s="52">
        <f t="shared" si="6"/>
        <v>17440</v>
      </c>
      <c r="V6" s="52">
        <f t="shared" si="6"/>
        <v>18085</v>
      </c>
      <c r="W6" s="53">
        <v>645</v>
      </c>
      <c r="X6" s="51">
        <f t="shared" si="7"/>
        <v>18730</v>
      </c>
      <c r="Y6" s="52">
        <f t="shared" si="8"/>
        <v>19425</v>
      </c>
      <c r="Z6" s="52">
        <f t="shared" si="8"/>
        <v>20120</v>
      </c>
      <c r="AA6" s="52">
        <f t="shared" si="8"/>
        <v>20815</v>
      </c>
      <c r="AB6" s="53">
        <v>695</v>
      </c>
      <c r="AC6" s="51">
        <f t="shared" si="9"/>
        <v>21510</v>
      </c>
      <c r="AD6" s="52">
        <f t="shared" si="10"/>
        <v>22260</v>
      </c>
      <c r="AE6" s="52">
        <f t="shared" si="10"/>
        <v>23010</v>
      </c>
      <c r="AF6" s="52">
        <f t="shared" si="10"/>
        <v>23760</v>
      </c>
      <c r="AG6" s="53">
        <v>750</v>
      </c>
      <c r="AH6" s="51">
        <f t="shared" si="11"/>
        <v>24510</v>
      </c>
      <c r="AI6" s="52">
        <f t="shared" si="12"/>
        <v>25315</v>
      </c>
      <c r="AJ6" s="52">
        <f t="shared" si="12"/>
        <v>26120</v>
      </c>
      <c r="AK6" s="52">
        <f t="shared" si="12"/>
        <v>26925</v>
      </c>
      <c r="AL6" s="53">
        <v>805</v>
      </c>
      <c r="AN6" s="50"/>
    </row>
    <row r="7" spans="1:40" ht="37.5" customHeight="1" hidden="1" thickBot="1">
      <c r="A7" s="119"/>
      <c r="B7" s="124" t="s">
        <v>76</v>
      </c>
      <c r="C7" s="125"/>
      <c r="D7" s="54">
        <v>8000</v>
      </c>
      <c r="E7" s="55">
        <f t="shared" si="0"/>
        <v>8430</v>
      </c>
      <c r="F7" s="55">
        <f t="shared" si="0"/>
        <v>8860</v>
      </c>
      <c r="G7" s="55">
        <f t="shared" si="0"/>
        <v>9290</v>
      </c>
      <c r="H7" s="56">
        <v>430</v>
      </c>
      <c r="I7" s="54">
        <f t="shared" si="1"/>
        <v>9720</v>
      </c>
      <c r="J7" s="55">
        <f t="shared" si="2"/>
        <v>10200</v>
      </c>
      <c r="K7" s="55">
        <f t="shared" si="2"/>
        <v>10680</v>
      </c>
      <c r="L7" s="55">
        <f t="shared" si="2"/>
        <v>11160</v>
      </c>
      <c r="M7" s="56">
        <v>480</v>
      </c>
      <c r="N7" s="54">
        <f t="shared" si="3"/>
        <v>11640</v>
      </c>
      <c r="O7" s="55">
        <f t="shared" si="4"/>
        <v>12175</v>
      </c>
      <c r="P7" s="55">
        <f t="shared" si="4"/>
        <v>12710</v>
      </c>
      <c r="Q7" s="55">
        <f t="shared" si="4"/>
        <v>13245</v>
      </c>
      <c r="R7" s="56">
        <v>535</v>
      </c>
      <c r="S7" s="54">
        <f t="shared" si="5"/>
        <v>13780</v>
      </c>
      <c r="T7" s="55">
        <f t="shared" si="6"/>
        <v>14370</v>
      </c>
      <c r="U7" s="55">
        <f t="shared" si="6"/>
        <v>14960</v>
      </c>
      <c r="V7" s="55">
        <f t="shared" si="6"/>
        <v>15550</v>
      </c>
      <c r="W7" s="56">
        <v>590</v>
      </c>
      <c r="X7" s="54">
        <f t="shared" si="7"/>
        <v>16140</v>
      </c>
      <c r="Y7" s="55">
        <f t="shared" si="8"/>
        <v>16785</v>
      </c>
      <c r="Z7" s="55">
        <f t="shared" si="8"/>
        <v>17430</v>
      </c>
      <c r="AA7" s="55">
        <f t="shared" si="8"/>
        <v>18075</v>
      </c>
      <c r="AB7" s="56">
        <v>645</v>
      </c>
      <c r="AC7" s="54">
        <f t="shared" si="9"/>
        <v>18720</v>
      </c>
      <c r="AD7" s="55">
        <f t="shared" si="10"/>
        <v>19415</v>
      </c>
      <c r="AE7" s="55">
        <f t="shared" si="10"/>
        <v>20110</v>
      </c>
      <c r="AF7" s="55">
        <f t="shared" si="10"/>
        <v>20805</v>
      </c>
      <c r="AG7" s="56">
        <v>695</v>
      </c>
      <c r="AH7" s="54">
        <f t="shared" si="11"/>
        <v>21500</v>
      </c>
      <c r="AI7" s="55">
        <f t="shared" si="12"/>
        <v>22250</v>
      </c>
      <c r="AJ7" s="55">
        <f t="shared" si="12"/>
        <v>23000</v>
      </c>
      <c r="AK7" s="55">
        <f t="shared" si="12"/>
        <v>23750</v>
      </c>
      <c r="AL7" s="56">
        <v>750</v>
      </c>
      <c r="AN7" s="50"/>
    </row>
    <row r="8" spans="1:40" ht="37.5" customHeight="1" hidden="1">
      <c r="A8" s="117" t="s">
        <v>75</v>
      </c>
      <c r="B8" s="120" t="s">
        <v>74</v>
      </c>
      <c r="C8" s="121"/>
      <c r="D8" s="47">
        <v>9630</v>
      </c>
      <c r="E8" s="48">
        <f t="shared" si="0"/>
        <v>10065</v>
      </c>
      <c r="F8" s="48">
        <f t="shared" si="0"/>
        <v>10500</v>
      </c>
      <c r="G8" s="48">
        <f t="shared" si="0"/>
        <v>10935</v>
      </c>
      <c r="H8" s="49">
        <v>435</v>
      </c>
      <c r="I8" s="47">
        <f t="shared" si="1"/>
        <v>11370</v>
      </c>
      <c r="J8" s="48">
        <f t="shared" si="2"/>
        <v>11855</v>
      </c>
      <c r="K8" s="48">
        <f t="shared" si="2"/>
        <v>12340</v>
      </c>
      <c r="L8" s="48">
        <f t="shared" si="2"/>
        <v>12825</v>
      </c>
      <c r="M8" s="49">
        <v>485</v>
      </c>
      <c r="N8" s="47">
        <f t="shared" si="3"/>
        <v>13310</v>
      </c>
      <c r="O8" s="48">
        <f t="shared" si="4"/>
        <v>13845</v>
      </c>
      <c r="P8" s="48">
        <f t="shared" si="4"/>
        <v>14380</v>
      </c>
      <c r="Q8" s="48">
        <f t="shared" si="4"/>
        <v>14915</v>
      </c>
      <c r="R8" s="49">
        <v>535</v>
      </c>
      <c r="S8" s="47">
        <f t="shared" si="5"/>
        <v>15450</v>
      </c>
      <c r="T8" s="48">
        <f t="shared" si="6"/>
        <v>16035</v>
      </c>
      <c r="U8" s="48">
        <f t="shared" si="6"/>
        <v>16620</v>
      </c>
      <c r="V8" s="48">
        <f t="shared" si="6"/>
        <v>17205</v>
      </c>
      <c r="W8" s="49">
        <v>585</v>
      </c>
      <c r="X8" s="47">
        <f t="shared" si="7"/>
        <v>17790</v>
      </c>
      <c r="Y8" s="48">
        <f t="shared" si="8"/>
        <v>18425</v>
      </c>
      <c r="Z8" s="48">
        <f t="shared" si="8"/>
        <v>19060</v>
      </c>
      <c r="AA8" s="48">
        <f t="shared" si="8"/>
        <v>19695</v>
      </c>
      <c r="AB8" s="49">
        <v>635</v>
      </c>
      <c r="AC8" s="47">
        <f t="shared" si="9"/>
        <v>20330</v>
      </c>
      <c r="AD8" s="48">
        <f t="shared" si="10"/>
        <v>21015</v>
      </c>
      <c r="AE8" s="48">
        <f t="shared" si="10"/>
        <v>21700</v>
      </c>
      <c r="AF8" s="48">
        <f t="shared" si="10"/>
        <v>22385</v>
      </c>
      <c r="AG8" s="49">
        <v>685</v>
      </c>
      <c r="AH8" s="47">
        <f t="shared" si="11"/>
        <v>23070</v>
      </c>
      <c r="AI8" s="48">
        <f t="shared" si="12"/>
        <v>23810</v>
      </c>
      <c r="AJ8" s="48">
        <f t="shared" si="12"/>
        <v>24550</v>
      </c>
      <c r="AK8" s="48">
        <f t="shared" si="12"/>
        <v>25290</v>
      </c>
      <c r="AL8" s="49">
        <v>740</v>
      </c>
      <c r="AN8" s="50"/>
    </row>
    <row r="9" spans="1:40" ht="35.25" hidden="1">
      <c r="A9" s="118"/>
      <c r="B9" s="122" t="s">
        <v>73</v>
      </c>
      <c r="C9" s="123"/>
      <c r="D9" s="51">
        <v>7980</v>
      </c>
      <c r="E9" s="52">
        <f t="shared" si="0"/>
        <v>8390</v>
      </c>
      <c r="F9" s="52">
        <f t="shared" si="0"/>
        <v>8800</v>
      </c>
      <c r="G9" s="52">
        <f t="shared" si="0"/>
        <v>9210</v>
      </c>
      <c r="H9" s="53">
        <v>410</v>
      </c>
      <c r="I9" s="51">
        <f t="shared" si="1"/>
        <v>9620</v>
      </c>
      <c r="J9" s="52">
        <f t="shared" si="2"/>
        <v>10055</v>
      </c>
      <c r="K9" s="52">
        <f t="shared" si="2"/>
        <v>10490</v>
      </c>
      <c r="L9" s="52">
        <f t="shared" si="2"/>
        <v>10925</v>
      </c>
      <c r="M9" s="53">
        <v>435</v>
      </c>
      <c r="N9" s="51">
        <f t="shared" si="3"/>
        <v>11360</v>
      </c>
      <c r="O9" s="52">
        <f t="shared" si="4"/>
        <v>11845</v>
      </c>
      <c r="P9" s="52">
        <f t="shared" si="4"/>
        <v>12330</v>
      </c>
      <c r="Q9" s="52">
        <f t="shared" si="4"/>
        <v>12815</v>
      </c>
      <c r="R9" s="53">
        <v>485</v>
      </c>
      <c r="S9" s="51">
        <f t="shared" si="5"/>
        <v>13300</v>
      </c>
      <c r="T9" s="52">
        <f t="shared" si="6"/>
        <v>13835</v>
      </c>
      <c r="U9" s="52">
        <f t="shared" si="6"/>
        <v>14370</v>
      </c>
      <c r="V9" s="52">
        <f t="shared" si="6"/>
        <v>14905</v>
      </c>
      <c r="W9" s="53">
        <v>535</v>
      </c>
      <c r="X9" s="51">
        <f t="shared" si="7"/>
        <v>15440</v>
      </c>
      <c r="Y9" s="52">
        <f t="shared" si="8"/>
        <v>16025</v>
      </c>
      <c r="Z9" s="52">
        <f t="shared" si="8"/>
        <v>16610</v>
      </c>
      <c r="AA9" s="52">
        <f t="shared" si="8"/>
        <v>17195</v>
      </c>
      <c r="AB9" s="53">
        <v>585</v>
      </c>
      <c r="AC9" s="51">
        <f t="shared" si="9"/>
        <v>17780</v>
      </c>
      <c r="AD9" s="52">
        <f t="shared" si="10"/>
        <v>18415</v>
      </c>
      <c r="AE9" s="52">
        <f t="shared" si="10"/>
        <v>19050</v>
      </c>
      <c r="AF9" s="52">
        <f t="shared" si="10"/>
        <v>19685</v>
      </c>
      <c r="AG9" s="53">
        <v>635</v>
      </c>
      <c r="AH9" s="51">
        <f t="shared" si="11"/>
        <v>20320</v>
      </c>
      <c r="AI9" s="52">
        <f t="shared" si="12"/>
        <v>21005</v>
      </c>
      <c r="AJ9" s="52">
        <f t="shared" si="12"/>
        <v>21690</v>
      </c>
      <c r="AK9" s="52">
        <f t="shared" si="12"/>
        <v>22375</v>
      </c>
      <c r="AL9" s="53">
        <v>685</v>
      </c>
      <c r="AN9" s="50"/>
    </row>
    <row r="10" spans="1:40" ht="37.5" customHeight="1" hidden="1" thickBot="1">
      <c r="A10" s="119"/>
      <c r="B10" s="124" t="s">
        <v>72</v>
      </c>
      <c r="C10" s="125"/>
      <c r="D10" s="54">
        <v>6450</v>
      </c>
      <c r="E10" s="55">
        <f t="shared" si="0"/>
        <v>6830</v>
      </c>
      <c r="F10" s="55">
        <f t="shared" si="0"/>
        <v>7210</v>
      </c>
      <c r="G10" s="55">
        <f t="shared" si="0"/>
        <v>7590</v>
      </c>
      <c r="H10" s="56">
        <v>380</v>
      </c>
      <c r="I10" s="54">
        <f t="shared" si="1"/>
        <v>7970</v>
      </c>
      <c r="J10" s="55">
        <f t="shared" si="2"/>
        <v>8380</v>
      </c>
      <c r="K10" s="55">
        <f t="shared" si="2"/>
        <v>8790</v>
      </c>
      <c r="L10" s="55">
        <f t="shared" si="2"/>
        <v>9200</v>
      </c>
      <c r="M10" s="56">
        <v>410</v>
      </c>
      <c r="N10" s="54">
        <f t="shared" si="3"/>
        <v>9610</v>
      </c>
      <c r="O10" s="55">
        <f t="shared" si="4"/>
        <v>10045</v>
      </c>
      <c r="P10" s="55">
        <f t="shared" si="4"/>
        <v>10480</v>
      </c>
      <c r="Q10" s="55">
        <f t="shared" si="4"/>
        <v>10915</v>
      </c>
      <c r="R10" s="56">
        <v>435</v>
      </c>
      <c r="S10" s="54">
        <f t="shared" si="5"/>
        <v>11350</v>
      </c>
      <c r="T10" s="55">
        <f t="shared" si="6"/>
        <v>11835</v>
      </c>
      <c r="U10" s="55">
        <f t="shared" si="6"/>
        <v>12320</v>
      </c>
      <c r="V10" s="55">
        <f t="shared" si="6"/>
        <v>12805</v>
      </c>
      <c r="W10" s="56">
        <v>485</v>
      </c>
      <c r="X10" s="54">
        <f t="shared" si="7"/>
        <v>13290</v>
      </c>
      <c r="Y10" s="55">
        <f t="shared" si="8"/>
        <v>13825</v>
      </c>
      <c r="Z10" s="55">
        <f t="shared" si="8"/>
        <v>14360</v>
      </c>
      <c r="AA10" s="55">
        <f t="shared" si="8"/>
        <v>14895</v>
      </c>
      <c r="AB10" s="56">
        <v>535</v>
      </c>
      <c r="AC10" s="54">
        <f t="shared" si="9"/>
        <v>15430</v>
      </c>
      <c r="AD10" s="55">
        <f t="shared" si="10"/>
        <v>16015</v>
      </c>
      <c r="AE10" s="55">
        <f t="shared" si="10"/>
        <v>16600</v>
      </c>
      <c r="AF10" s="55">
        <f t="shared" si="10"/>
        <v>17185</v>
      </c>
      <c r="AG10" s="56">
        <v>585</v>
      </c>
      <c r="AH10" s="54">
        <f t="shared" si="11"/>
        <v>17770</v>
      </c>
      <c r="AI10" s="55">
        <f t="shared" si="12"/>
        <v>18405</v>
      </c>
      <c r="AJ10" s="55">
        <f t="shared" si="12"/>
        <v>19040</v>
      </c>
      <c r="AK10" s="55">
        <f t="shared" si="12"/>
        <v>19675</v>
      </c>
      <c r="AL10" s="56">
        <v>635</v>
      </c>
      <c r="AN10" s="50"/>
    </row>
    <row r="11" spans="1:40" ht="37.5" customHeight="1" hidden="1">
      <c r="A11" s="117" t="s">
        <v>71</v>
      </c>
      <c r="B11" s="120" t="s">
        <v>70</v>
      </c>
      <c r="C11" s="121"/>
      <c r="D11" s="47">
        <v>9160</v>
      </c>
      <c r="E11" s="48">
        <f t="shared" si="0"/>
        <v>9570</v>
      </c>
      <c r="F11" s="48">
        <f t="shared" si="0"/>
        <v>9980</v>
      </c>
      <c r="G11" s="48">
        <f t="shared" si="0"/>
        <v>10390</v>
      </c>
      <c r="H11" s="49">
        <v>410</v>
      </c>
      <c r="I11" s="47">
        <f t="shared" si="1"/>
        <v>10800</v>
      </c>
      <c r="J11" s="48">
        <f t="shared" si="2"/>
        <v>11235</v>
      </c>
      <c r="K11" s="48">
        <f t="shared" si="2"/>
        <v>11670</v>
      </c>
      <c r="L11" s="48">
        <f t="shared" si="2"/>
        <v>12105</v>
      </c>
      <c r="M11" s="49">
        <v>435</v>
      </c>
      <c r="N11" s="47">
        <f t="shared" si="3"/>
        <v>12540</v>
      </c>
      <c r="O11" s="48">
        <f t="shared" si="4"/>
        <v>13025</v>
      </c>
      <c r="P11" s="48">
        <f t="shared" si="4"/>
        <v>13510</v>
      </c>
      <c r="Q11" s="48">
        <f t="shared" si="4"/>
        <v>13995</v>
      </c>
      <c r="R11" s="49">
        <v>485</v>
      </c>
      <c r="S11" s="47">
        <f t="shared" si="5"/>
        <v>14480</v>
      </c>
      <c r="T11" s="48">
        <f t="shared" si="6"/>
        <v>15015</v>
      </c>
      <c r="U11" s="48">
        <f t="shared" si="6"/>
        <v>15550</v>
      </c>
      <c r="V11" s="48">
        <f t="shared" si="6"/>
        <v>16085</v>
      </c>
      <c r="W11" s="49">
        <v>535</v>
      </c>
      <c r="X11" s="47">
        <f t="shared" si="7"/>
        <v>16620</v>
      </c>
      <c r="Y11" s="48">
        <f t="shared" si="8"/>
        <v>17205</v>
      </c>
      <c r="Z11" s="48">
        <f t="shared" si="8"/>
        <v>17790</v>
      </c>
      <c r="AA11" s="48">
        <f t="shared" si="8"/>
        <v>18375</v>
      </c>
      <c r="AB11" s="49">
        <v>585</v>
      </c>
      <c r="AC11" s="47">
        <f t="shared" si="9"/>
        <v>18960</v>
      </c>
      <c r="AD11" s="48">
        <f t="shared" si="10"/>
        <v>19595</v>
      </c>
      <c r="AE11" s="48">
        <f t="shared" si="10"/>
        <v>20230</v>
      </c>
      <c r="AF11" s="48">
        <f t="shared" si="10"/>
        <v>20865</v>
      </c>
      <c r="AG11" s="49">
        <v>635</v>
      </c>
      <c r="AH11" s="47">
        <f t="shared" si="11"/>
        <v>21500</v>
      </c>
      <c r="AI11" s="48">
        <f t="shared" si="12"/>
        <v>22185</v>
      </c>
      <c r="AJ11" s="48">
        <f t="shared" si="12"/>
        <v>22870</v>
      </c>
      <c r="AK11" s="48">
        <f t="shared" si="12"/>
        <v>23555</v>
      </c>
      <c r="AL11" s="49">
        <v>685</v>
      </c>
      <c r="AN11" s="50"/>
    </row>
    <row r="12" spans="1:40" ht="37.5" customHeight="1" hidden="1">
      <c r="A12" s="118"/>
      <c r="B12" s="122" t="s">
        <v>69</v>
      </c>
      <c r="C12" s="123"/>
      <c r="D12" s="51">
        <v>7630</v>
      </c>
      <c r="E12" s="52">
        <f t="shared" si="0"/>
        <v>8010</v>
      </c>
      <c r="F12" s="52">
        <f t="shared" si="0"/>
        <v>8390</v>
      </c>
      <c r="G12" s="52">
        <f t="shared" si="0"/>
        <v>8770</v>
      </c>
      <c r="H12" s="53">
        <v>380</v>
      </c>
      <c r="I12" s="51">
        <f t="shared" si="1"/>
        <v>9150</v>
      </c>
      <c r="J12" s="52">
        <f t="shared" si="2"/>
        <v>9560</v>
      </c>
      <c r="K12" s="52">
        <f t="shared" si="2"/>
        <v>9970</v>
      </c>
      <c r="L12" s="52">
        <f t="shared" si="2"/>
        <v>10380</v>
      </c>
      <c r="M12" s="53">
        <v>410</v>
      </c>
      <c r="N12" s="51">
        <f t="shared" si="3"/>
        <v>10790</v>
      </c>
      <c r="O12" s="52">
        <f t="shared" si="4"/>
        <v>11225</v>
      </c>
      <c r="P12" s="52">
        <f t="shared" si="4"/>
        <v>11660</v>
      </c>
      <c r="Q12" s="52">
        <f t="shared" si="4"/>
        <v>12095</v>
      </c>
      <c r="R12" s="53">
        <v>435</v>
      </c>
      <c r="S12" s="51">
        <f t="shared" si="5"/>
        <v>12530</v>
      </c>
      <c r="T12" s="52">
        <f t="shared" si="6"/>
        <v>13015</v>
      </c>
      <c r="U12" s="52">
        <f t="shared" si="6"/>
        <v>13500</v>
      </c>
      <c r="V12" s="52">
        <f t="shared" si="6"/>
        <v>13985</v>
      </c>
      <c r="W12" s="53">
        <v>485</v>
      </c>
      <c r="X12" s="51">
        <f t="shared" si="7"/>
        <v>14470</v>
      </c>
      <c r="Y12" s="52">
        <f t="shared" si="8"/>
        <v>15005</v>
      </c>
      <c r="Z12" s="52">
        <f t="shared" si="8"/>
        <v>15540</v>
      </c>
      <c r="AA12" s="52">
        <f t="shared" si="8"/>
        <v>16075</v>
      </c>
      <c r="AB12" s="53">
        <v>535</v>
      </c>
      <c r="AC12" s="51">
        <f t="shared" si="9"/>
        <v>16610</v>
      </c>
      <c r="AD12" s="52">
        <f t="shared" si="10"/>
        <v>17195</v>
      </c>
      <c r="AE12" s="52">
        <f t="shared" si="10"/>
        <v>17780</v>
      </c>
      <c r="AF12" s="52">
        <f t="shared" si="10"/>
        <v>18365</v>
      </c>
      <c r="AG12" s="53">
        <v>585</v>
      </c>
      <c r="AH12" s="51">
        <f t="shared" si="11"/>
        <v>18950</v>
      </c>
      <c r="AI12" s="52">
        <f t="shared" si="12"/>
        <v>19585</v>
      </c>
      <c r="AJ12" s="52">
        <f t="shared" si="12"/>
        <v>20220</v>
      </c>
      <c r="AK12" s="52">
        <f t="shared" si="12"/>
        <v>20855</v>
      </c>
      <c r="AL12" s="53">
        <v>635</v>
      </c>
      <c r="AN12" s="50"/>
    </row>
    <row r="13" spans="1:40" ht="36" hidden="1" thickBot="1">
      <c r="A13" s="119"/>
      <c r="B13" s="124" t="s">
        <v>68</v>
      </c>
      <c r="C13" s="125"/>
      <c r="D13" s="54">
        <v>6200</v>
      </c>
      <c r="E13" s="55">
        <f t="shared" si="0"/>
        <v>6555</v>
      </c>
      <c r="F13" s="55">
        <f t="shared" si="0"/>
        <v>6910</v>
      </c>
      <c r="G13" s="55">
        <f t="shared" si="0"/>
        <v>7265</v>
      </c>
      <c r="H13" s="56">
        <v>355</v>
      </c>
      <c r="I13" s="54">
        <f t="shared" si="1"/>
        <v>7620</v>
      </c>
      <c r="J13" s="55">
        <f t="shared" si="2"/>
        <v>8000</v>
      </c>
      <c r="K13" s="55">
        <f t="shared" si="2"/>
        <v>8380</v>
      </c>
      <c r="L13" s="55">
        <f t="shared" si="2"/>
        <v>8760</v>
      </c>
      <c r="M13" s="56">
        <v>380</v>
      </c>
      <c r="N13" s="54">
        <f t="shared" si="3"/>
        <v>9140</v>
      </c>
      <c r="O13" s="55">
        <f t="shared" si="4"/>
        <v>9550</v>
      </c>
      <c r="P13" s="55">
        <f t="shared" si="4"/>
        <v>9960</v>
      </c>
      <c r="Q13" s="55">
        <f t="shared" si="4"/>
        <v>10370</v>
      </c>
      <c r="R13" s="56">
        <v>410</v>
      </c>
      <c r="S13" s="54">
        <f t="shared" si="5"/>
        <v>10780</v>
      </c>
      <c r="T13" s="55">
        <f t="shared" si="6"/>
        <v>11215</v>
      </c>
      <c r="U13" s="55">
        <f t="shared" si="6"/>
        <v>11650</v>
      </c>
      <c r="V13" s="55">
        <f t="shared" si="6"/>
        <v>12085</v>
      </c>
      <c r="W13" s="56">
        <v>435</v>
      </c>
      <c r="X13" s="54">
        <f t="shared" si="7"/>
        <v>12520</v>
      </c>
      <c r="Y13" s="55">
        <f t="shared" si="8"/>
        <v>13005</v>
      </c>
      <c r="Z13" s="55">
        <f t="shared" si="8"/>
        <v>13490</v>
      </c>
      <c r="AA13" s="55">
        <f t="shared" si="8"/>
        <v>13975</v>
      </c>
      <c r="AB13" s="56">
        <v>485</v>
      </c>
      <c r="AC13" s="54">
        <f t="shared" si="9"/>
        <v>14460</v>
      </c>
      <c r="AD13" s="55">
        <f t="shared" si="10"/>
        <v>14995</v>
      </c>
      <c r="AE13" s="55">
        <f t="shared" si="10"/>
        <v>15530</v>
      </c>
      <c r="AF13" s="55">
        <f t="shared" si="10"/>
        <v>16065</v>
      </c>
      <c r="AG13" s="56">
        <v>535</v>
      </c>
      <c r="AH13" s="54">
        <f t="shared" si="11"/>
        <v>16600</v>
      </c>
      <c r="AI13" s="55">
        <f t="shared" si="12"/>
        <v>17185</v>
      </c>
      <c r="AJ13" s="55">
        <f t="shared" si="12"/>
        <v>17770</v>
      </c>
      <c r="AK13" s="55">
        <f t="shared" si="12"/>
        <v>18355</v>
      </c>
      <c r="AL13" s="56">
        <v>585</v>
      </c>
      <c r="AN13" s="50"/>
    </row>
    <row r="14" spans="1:40" ht="36" hidden="1" thickBot="1">
      <c r="A14" s="57" t="s">
        <v>67</v>
      </c>
      <c r="B14" s="126" t="s">
        <v>66</v>
      </c>
      <c r="C14" s="127"/>
      <c r="D14" s="58">
        <v>4060</v>
      </c>
      <c r="E14" s="59">
        <f t="shared" si="0"/>
        <v>4370</v>
      </c>
      <c r="F14" s="59">
        <f t="shared" si="0"/>
        <v>4680</v>
      </c>
      <c r="G14" s="59">
        <f t="shared" si="0"/>
        <v>4990</v>
      </c>
      <c r="H14" s="60">
        <v>310</v>
      </c>
      <c r="I14" s="58">
        <f t="shared" si="1"/>
        <v>5300</v>
      </c>
      <c r="J14" s="59">
        <f t="shared" si="2"/>
        <v>5630</v>
      </c>
      <c r="K14" s="59">
        <f t="shared" si="2"/>
        <v>5960</v>
      </c>
      <c r="L14" s="59">
        <f t="shared" si="2"/>
        <v>6290</v>
      </c>
      <c r="M14" s="60">
        <v>330</v>
      </c>
      <c r="N14" s="58">
        <f t="shared" si="3"/>
        <v>6620</v>
      </c>
      <c r="O14" s="59">
        <f t="shared" si="4"/>
        <v>6975</v>
      </c>
      <c r="P14" s="59">
        <f t="shared" si="4"/>
        <v>7330</v>
      </c>
      <c r="Q14" s="59">
        <f t="shared" si="4"/>
        <v>7685</v>
      </c>
      <c r="R14" s="60">
        <v>355</v>
      </c>
      <c r="S14" s="58">
        <f t="shared" si="5"/>
        <v>8040</v>
      </c>
      <c r="T14" s="59">
        <f t="shared" si="6"/>
        <v>8420</v>
      </c>
      <c r="U14" s="59">
        <f t="shared" si="6"/>
        <v>8800</v>
      </c>
      <c r="V14" s="59">
        <f t="shared" si="6"/>
        <v>9180</v>
      </c>
      <c r="W14" s="60">
        <v>380</v>
      </c>
      <c r="X14" s="58">
        <f t="shared" si="7"/>
        <v>9560</v>
      </c>
      <c r="Y14" s="59">
        <f t="shared" si="8"/>
        <v>9995</v>
      </c>
      <c r="Z14" s="59">
        <f t="shared" si="8"/>
        <v>10430</v>
      </c>
      <c r="AA14" s="59">
        <f t="shared" si="8"/>
        <v>10865</v>
      </c>
      <c r="AB14" s="60">
        <v>435</v>
      </c>
      <c r="AC14" s="58">
        <f t="shared" si="9"/>
        <v>11300</v>
      </c>
      <c r="AD14" s="59">
        <f t="shared" si="10"/>
        <v>11785</v>
      </c>
      <c r="AE14" s="59">
        <f t="shared" si="10"/>
        <v>12270</v>
      </c>
      <c r="AF14" s="59">
        <f t="shared" si="10"/>
        <v>12755</v>
      </c>
      <c r="AG14" s="60">
        <v>485</v>
      </c>
      <c r="AH14" s="58">
        <f t="shared" si="11"/>
        <v>13240</v>
      </c>
      <c r="AI14" s="59">
        <f t="shared" si="12"/>
        <v>13775</v>
      </c>
      <c r="AJ14" s="59">
        <f t="shared" si="12"/>
        <v>14310</v>
      </c>
      <c r="AK14" s="59">
        <f t="shared" si="12"/>
        <v>14845</v>
      </c>
      <c r="AL14" s="60">
        <v>535</v>
      </c>
      <c r="AN14" s="50"/>
    </row>
    <row r="15" spans="1:40" ht="45" hidden="1" thickBot="1">
      <c r="A15" s="61" t="s">
        <v>65</v>
      </c>
      <c r="B15" s="126" t="s">
        <v>64</v>
      </c>
      <c r="C15" s="127"/>
      <c r="D15" s="58">
        <v>3420</v>
      </c>
      <c r="E15" s="59">
        <f t="shared" si="0"/>
        <v>3675</v>
      </c>
      <c r="F15" s="59">
        <f t="shared" si="0"/>
        <v>3930</v>
      </c>
      <c r="G15" s="59">
        <f t="shared" si="0"/>
        <v>4185</v>
      </c>
      <c r="H15" s="60">
        <v>255</v>
      </c>
      <c r="I15" s="58">
        <f t="shared" si="1"/>
        <v>4440</v>
      </c>
      <c r="J15" s="59">
        <f t="shared" si="2"/>
        <v>4720</v>
      </c>
      <c r="K15" s="59">
        <f t="shared" si="2"/>
        <v>5000</v>
      </c>
      <c r="L15" s="59">
        <f t="shared" si="2"/>
        <v>5280</v>
      </c>
      <c r="M15" s="60">
        <v>280</v>
      </c>
      <c r="N15" s="58">
        <f t="shared" si="3"/>
        <v>5560</v>
      </c>
      <c r="O15" s="59">
        <f t="shared" si="4"/>
        <v>5870</v>
      </c>
      <c r="P15" s="59">
        <f t="shared" si="4"/>
        <v>6180</v>
      </c>
      <c r="Q15" s="59">
        <f t="shared" si="4"/>
        <v>6490</v>
      </c>
      <c r="R15" s="60">
        <v>310</v>
      </c>
      <c r="S15" s="58">
        <f t="shared" si="5"/>
        <v>6800</v>
      </c>
      <c r="T15" s="59">
        <f t="shared" si="6"/>
        <v>7130</v>
      </c>
      <c r="U15" s="59">
        <f t="shared" si="6"/>
        <v>7460</v>
      </c>
      <c r="V15" s="59">
        <f t="shared" si="6"/>
        <v>7790</v>
      </c>
      <c r="W15" s="60">
        <v>330</v>
      </c>
      <c r="X15" s="58">
        <f t="shared" si="7"/>
        <v>8120</v>
      </c>
      <c r="Y15" s="59">
        <f t="shared" si="8"/>
        <v>8500</v>
      </c>
      <c r="Z15" s="59">
        <f t="shared" si="8"/>
        <v>8880</v>
      </c>
      <c r="AA15" s="59">
        <f t="shared" si="8"/>
        <v>9260</v>
      </c>
      <c r="AB15" s="60">
        <v>380</v>
      </c>
      <c r="AC15" s="58">
        <f t="shared" si="9"/>
        <v>9640</v>
      </c>
      <c r="AD15" s="59">
        <f t="shared" si="10"/>
        <v>10075</v>
      </c>
      <c r="AE15" s="59">
        <f t="shared" si="10"/>
        <v>10510</v>
      </c>
      <c r="AF15" s="59">
        <f t="shared" si="10"/>
        <v>10945</v>
      </c>
      <c r="AG15" s="60">
        <v>435</v>
      </c>
      <c r="AH15" s="58">
        <f t="shared" si="11"/>
        <v>11380</v>
      </c>
      <c r="AI15" s="59">
        <f t="shared" si="12"/>
        <v>11865</v>
      </c>
      <c r="AJ15" s="59">
        <f t="shared" si="12"/>
        <v>12350</v>
      </c>
      <c r="AK15" s="59">
        <f t="shared" si="12"/>
        <v>12835</v>
      </c>
      <c r="AL15" s="60">
        <v>485</v>
      </c>
      <c r="AN15" s="50"/>
    </row>
    <row r="16" spans="4:40" ht="12.75" hidden="1"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N16" s="50"/>
    </row>
    <row r="17" spans="1:38" ht="16.5" hidden="1">
      <c r="A17" s="128" t="s">
        <v>85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62"/>
      <c r="AH17" s="62"/>
      <c r="AI17" s="62"/>
      <c r="AJ17" s="62"/>
      <c r="AK17" s="62"/>
      <c r="AL17" s="62"/>
    </row>
    <row r="18" spans="4:38" ht="12.75" hidden="1"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</row>
    <row r="19" spans="4:38" ht="12.75" hidden="1"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</row>
    <row r="20" spans="1:39" ht="15.75" customHeight="1">
      <c r="A20" s="109" t="s">
        <v>87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</row>
    <row r="21" spans="1:38" ht="2.25" customHeight="1" thickBot="1">
      <c r="A21" s="132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</row>
    <row r="22" spans="1:39" ht="19.5" customHeight="1" thickBot="1">
      <c r="A22" s="83"/>
      <c r="B22" s="111" t="s">
        <v>82</v>
      </c>
      <c r="C22" s="113" t="s">
        <v>0</v>
      </c>
      <c r="D22" s="114"/>
      <c r="E22" s="137" t="s">
        <v>7</v>
      </c>
      <c r="F22" s="139"/>
      <c r="G22" s="139"/>
      <c r="H22" s="139"/>
      <c r="I22" s="138"/>
      <c r="J22" s="137" t="s">
        <v>8</v>
      </c>
      <c r="K22" s="139"/>
      <c r="L22" s="139"/>
      <c r="M22" s="139"/>
      <c r="N22" s="138"/>
      <c r="O22" s="137" t="s">
        <v>9</v>
      </c>
      <c r="P22" s="139"/>
      <c r="Q22" s="139"/>
      <c r="R22" s="139"/>
      <c r="S22" s="138"/>
      <c r="T22" s="137" t="s">
        <v>10</v>
      </c>
      <c r="U22" s="139"/>
      <c r="V22" s="139"/>
      <c r="W22" s="139"/>
      <c r="X22" s="138"/>
      <c r="Y22" s="137" t="s">
        <v>11</v>
      </c>
      <c r="Z22" s="139"/>
      <c r="AA22" s="139"/>
      <c r="AB22" s="139"/>
      <c r="AC22" s="138"/>
      <c r="AD22" s="137" t="s">
        <v>12</v>
      </c>
      <c r="AE22" s="139"/>
      <c r="AF22" s="139"/>
      <c r="AG22" s="139"/>
      <c r="AH22" s="138"/>
      <c r="AI22" s="137" t="s">
        <v>13</v>
      </c>
      <c r="AJ22" s="139"/>
      <c r="AK22" s="139"/>
      <c r="AL22" s="139"/>
      <c r="AM22" s="138"/>
    </row>
    <row r="23" spans="1:39" ht="33" customHeight="1" thickBot="1">
      <c r="A23" s="83"/>
      <c r="B23" s="112"/>
      <c r="C23" s="116" t="s">
        <v>81</v>
      </c>
      <c r="D23" s="116"/>
      <c r="E23" s="44">
        <v>1</v>
      </c>
      <c r="F23" s="45">
        <v>2</v>
      </c>
      <c r="G23" s="45">
        <v>3</v>
      </c>
      <c r="H23" s="45">
        <v>4</v>
      </c>
      <c r="I23" s="46" t="s">
        <v>80</v>
      </c>
      <c r="J23" s="44">
        <v>1</v>
      </c>
      <c r="K23" s="45">
        <v>2</v>
      </c>
      <c r="L23" s="45">
        <v>3</v>
      </c>
      <c r="M23" s="45">
        <v>4</v>
      </c>
      <c r="N23" s="46" t="s">
        <v>80</v>
      </c>
      <c r="O23" s="44">
        <v>1</v>
      </c>
      <c r="P23" s="45">
        <v>2</v>
      </c>
      <c r="Q23" s="45">
        <v>3</v>
      </c>
      <c r="R23" s="45">
        <v>4</v>
      </c>
      <c r="S23" s="46" t="s">
        <v>80</v>
      </c>
      <c r="T23" s="44">
        <v>1</v>
      </c>
      <c r="U23" s="45">
        <v>2</v>
      </c>
      <c r="V23" s="45">
        <v>3</v>
      </c>
      <c r="W23" s="45">
        <v>4</v>
      </c>
      <c r="X23" s="46" t="s">
        <v>80</v>
      </c>
      <c r="Y23" s="44">
        <v>1</v>
      </c>
      <c r="Z23" s="45">
        <v>2</v>
      </c>
      <c r="AA23" s="45">
        <v>3</v>
      </c>
      <c r="AB23" s="45">
        <v>4</v>
      </c>
      <c r="AC23" s="46" t="s">
        <v>80</v>
      </c>
      <c r="AD23" s="44">
        <v>1</v>
      </c>
      <c r="AE23" s="45">
        <v>2</v>
      </c>
      <c r="AF23" s="45">
        <v>3</v>
      </c>
      <c r="AG23" s="45">
        <v>4</v>
      </c>
      <c r="AH23" s="46" t="s">
        <v>80</v>
      </c>
      <c r="AI23" s="44">
        <v>1</v>
      </c>
      <c r="AJ23" s="45">
        <v>2</v>
      </c>
      <c r="AK23" s="45">
        <v>3</v>
      </c>
      <c r="AL23" s="45">
        <v>4</v>
      </c>
      <c r="AM23" s="46" t="s">
        <v>80</v>
      </c>
    </row>
    <row r="24" spans="1:39" ht="48" customHeight="1">
      <c r="A24" s="83"/>
      <c r="B24" s="111" t="s">
        <v>79</v>
      </c>
      <c r="C24" s="143" t="s">
        <v>78</v>
      </c>
      <c r="D24" s="144"/>
      <c r="E24" s="67">
        <f>SUM('طبيب استشاري'!H4)</f>
        <v>24969.5</v>
      </c>
      <c r="F24" s="68">
        <f>SUM('طبيب استشاري'!H5)</f>
        <v>25597.4</v>
      </c>
      <c r="G24" s="68">
        <f>SUM('طبيب استشاري'!H6)</f>
        <v>26225.3</v>
      </c>
      <c r="H24" s="68">
        <f>SUM('طبيب استشاري'!H7)</f>
        <v>26853.2</v>
      </c>
      <c r="I24" s="69">
        <v>690</v>
      </c>
      <c r="J24" s="67">
        <f>SUM('طبيب استشاري'!H8)</f>
        <v>28527.6</v>
      </c>
      <c r="K24" s="68">
        <f>SUM('طبيب استشاري'!H9)</f>
        <v>29223.75</v>
      </c>
      <c r="L24" s="68">
        <f>SUM('طبيب استشاري'!H10)</f>
        <v>29919.9</v>
      </c>
      <c r="M24" s="68">
        <f>SUM('طبيب استشاري'!H11)</f>
        <v>30616.05</v>
      </c>
      <c r="N24" s="69">
        <v>765</v>
      </c>
      <c r="O24" s="67">
        <f>SUM('طبيب استشاري'!H12)</f>
        <v>32262.7</v>
      </c>
      <c r="P24" s="70">
        <f>SUM('طبيب استشاري'!H13)</f>
        <v>33018</v>
      </c>
      <c r="Q24" s="68">
        <f>SUM('طبيب استشاري'!H14)</f>
        <v>33773.3</v>
      </c>
      <c r="R24" s="68">
        <f>SUM('طبيب استشاري'!H15)</f>
        <v>34528.6</v>
      </c>
      <c r="S24" s="69">
        <v>830</v>
      </c>
      <c r="T24" s="67">
        <f>SUM('طبيب استشاري'!H16)</f>
        <v>36371.4</v>
      </c>
      <c r="U24" s="68">
        <f>SUM('طبيب استشاري'!H17)</f>
        <v>37190.4</v>
      </c>
      <c r="V24" s="68">
        <f>SUM('طبيب استشاري'!H18)</f>
        <v>38009.4</v>
      </c>
      <c r="W24" s="68">
        <f>SUM('طبيب استشاري'!H19)</f>
        <v>38828.4</v>
      </c>
      <c r="X24" s="69">
        <v>900</v>
      </c>
      <c r="Y24" s="67">
        <f>SUM('طبيب استشاري'!H20)</f>
        <v>40242.9</v>
      </c>
      <c r="Z24" s="68">
        <f>SUM('طبيب استشاري'!H21)</f>
        <v>41125.6</v>
      </c>
      <c r="AA24" s="68">
        <f>SUM('طبيب استشاري'!H22)</f>
        <v>42008.3</v>
      </c>
      <c r="AB24" s="70">
        <f>SUM('طبيب استشاري'!H23)</f>
        <v>42891</v>
      </c>
      <c r="AC24" s="69">
        <v>970</v>
      </c>
      <c r="AD24" s="67">
        <f>SUM('طبيب استشاري'!H24)</f>
        <v>44135.2</v>
      </c>
      <c r="AE24" s="68">
        <f>SUM('طبيب استشاري'!H25)</f>
        <v>45077.05</v>
      </c>
      <c r="AF24" s="68">
        <f>SUM('طبيب استشاري'!H26)</f>
        <v>46018.9</v>
      </c>
      <c r="AG24" s="68">
        <f>SUM('طبيب استشاري'!H27)</f>
        <v>46960.75</v>
      </c>
      <c r="AH24" s="69">
        <v>1035</v>
      </c>
      <c r="AI24" s="67">
        <f>SUM('طبيب استشاري'!H28)</f>
        <v>47980.1</v>
      </c>
      <c r="AJ24" s="68">
        <f>SUM('طبيب استشاري'!H29)</f>
        <v>48990.2</v>
      </c>
      <c r="AK24" s="68">
        <f>SUM('طبيب استشاري'!H30)</f>
        <v>50000.3</v>
      </c>
      <c r="AL24" s="68">
        <f>SUM('طبيب استشاري'!H31)</f>
        <v>51010.4</v>
      </c>
      <c r="AM24" s="69">
        <v>1110</v>
      </c>
    </row>
    <row r="25" spans="1:39" ht="48" customHeight="1">
      <c r="A25" s="83"/>
      <c r="B25" s="135"/>
      <c r="C25" s="140" t="s">
        <v>77</v>
      </c>
      <c r="D25" s="141"/>
      <c r="E25" s="71">
        <f>SUM('طبيب نائب'!H4)</f>
        <v>18715.9</v>
      </c>
      <c r="F25" s="72">
        <f>SUM('طبيب نائب'!H5)</f>
        <v>19220.95</v>
      </c>
      <c r="G25" s="73">
        <f>SUM('طبيب نائب'!H6)</f>
        <v>19726</v>
      </c>
      <c r="H25" s="72">
        <f>SUM('طبيب نائب'!H7)</f>
        <v>20231.05</v>
      </c>
      <c r="I25" s="74">
        <v>555</v>
      </c>
      <c r="J25" s="71">
        <f>SUM('طبيب نائب'!H8)</f>
        <v>21819.6</v>
      </c>
      <c r="K25" s="72">
        <f>SUM('طبيب نائب'!H9)</f>
        <v>22383.8</v>
      </c>
      <c r="L25" s="73">
        <f>SUM('طبيب نائب'!H10)</f>
        <v>22948</v>
      </c>
      <c r="M25" s="72">
        <f>SUM('طبيب نائب'!H11)</f>
        <v>23512.2</v>
      </c>
      <c r="N25" s="74">
        <v>620</v>
      </c>
      <c r="O25" s="71">
        <f>SUM('طبيب نائب'!H12)</f>
        <v>24893.9</v>
      </c>
      <c r="P25" s="72">
        <f>SUM('طبيب نائب'!H13)</f>
        <v>25512.7</v>
      </c>
      <c r="Q25" s="72">
        <f>SUM('طبيب نائب'!H14)</f>
        <v>26131.5</v>
      </c>
      <c r="R25" s="72">
        <f>SUM('طبيب نائب'!H15)</f>
        <v>26750.3</v>
      </c>
      <c r="S25" s="74">
        <v>680</v>
      </c>
      <c r="T25" s="71">
        <f>SUM('طبيب نائب'!H16)</f>
        <v>28070.6</v>
      </c>
      <c r="U25" s="72">
        <f>SUM('طبيب نائب'!H17)</f>
        <v>28748.55</v>
      </c>
      <c r="V25" s="72">
        <f>SUM('طبيب نائب'!H18)</f>
        <v>29426.5</v>
      </c>
      <c r="W25" s="72">
        <f>SUM('طبيب نائب'!H19)</f>
        <v>30104.45</v>
      </c>
      <c r="X25" s="74">
        <v>745</v>
      </c>
      <c r="Y25" s="71">
        <f>SUM('طبيب نائب'!H20)</f>
        <v>31641.9</v>
      </c>
      <c r="Z25" s="72">
        <f>SUM('طبيب نائب'!H21)</f>
        <v>32369.9</v>
      </c>
      <c r="AA25" s="72">
        <f>SUM('طبيب نائب'!H22)</f>
        <v>33097.9</v>
      </c>
      <c r="AB25" s="72">
        <f>SUM('طبيب نائب'!H23)</f>
        <v>33825.9</v>
      </c>
      <c r="AC25" s="74">
        <v>800</v>
      </c>
      <c r="AD25" s="71">
        <f>SUM('طبيب نائب'!H24)</f>
        <v>34914.4</v>
      </c>
      <c r="AE25" s="72">
        <f>SUM('طبيب نائب'!H25)</f>
        <v>35701.55</v>
      </c>
      <c r="AF25" s="72">
        <f>SUM('طبيب نائب'!H26)</f>
        <v>36488.7</v>
      </c>
      <c r="AG25" s="72">
        <f>SUM('طبيب نائب'!H27)</f>
        <v>37275.85</v>
      </c>
      <c r="AH25" s="74">
        <v>865</v>
      </c>
      <c r="AI25" s="71">
        <f>SUM('طبيب نائب'!H28)</f>
        <v>38207.5</v>
      </c>
      <c r="AJ25" s="72">
        <f>SUM('طبيب نائب'!H29)</f>
        <v>39053.8</v>
      </c>
      <c r="AK25" s="72">
        <f>SUM('طبيب نائب'!H30)</f>
        <v>39900.1</v>
      </c>
      <c r="AL25" s="72">
        <f>SUM('طبيب نائب'!H31)</f>
        <v>40746.4</v>
      </c>
      <c r="AM25" s="74">
        <v>930</v>
      </c>
    </row>
    <row r="26" spans="1:39" ht="48" customHeight="1" thickBot="1">
      <c r="A26" s="88"/>
      <c r="B26" s="136"/>
      <c r="C26" s="133" t="s">
        <v>76</v>
      </c>
      <c r="D26" s="134"/>
      <c r="E26" s="75">
        <f>SUM('طبيب مقيم'!H4)</f>
        <v>15512</v>
      </c>
      <c r="F26" s="76">
        <f>SUM('طبيب مقيم'!H5)</f>
        <v>15962.45</v>
      </c>
      <c r="G26" s="76">
        <f>SUM('طبيب مقيم'!H6)</f>
        <v>16412.9</v>
      </c>
      <c r="H26" s="76">
        <f>SUM('طبيب مقيم'!H7)</f>
        <v>16863.35</v>
      </c>
      <c r="I26" s="77">
        <v>495</v>
      </c>
      <c r="J26" s="78">
        <f>SUM('طبيب مقيم'!H8)</f>
        <v>18140.8</v>
      </c>
      <c r="K26" s="76">
        <f>SUM('طبيب مقيم'!H9)</f>
        <v>18645.85</v>
      </c>
      <c r="L26" s="76">
        <f>SUM('طبيب مقيم'!H10)</f>
        <v>19150.9</v>
      </c>
      <c r="M26" s="76">
        <f>SUM('طبيب مقيم'!H11)</f>
        <v>19655.95</v>
      </c>
      <c r="N26" s="77">
        <v>555</v>
      </c>
      <c r="O26" s="75">
        <f>SUM('طبيب مقيم'!H12)</f>
        <v>20934</v>
      </c>
      <c r="P26" s="76">
        <f>SUM('طبيب مقيم'!H13)</f>
        <v>21498.2</v>
      </c>
      <c r="Q26" s="76">
        <f>SUM('طبيب مقيم'!H14)</f>
        <v>22062.4</v>
      </c>
      <c r="R26" s="76">
        <f>SUM('طبيب مقيم'!H15)</f>
        <v>22626.6</v>
      </c>
      <c r="S26" s="77">
        <v>620</v>
      </c>
      <c r="T26" s="78">
        <f>SUM('طبيب مقيم'!H16)</f>
        <v>24084.8</v>
      </c>
      <c r="U26" s="76">
        <f>SUM('طبيب مقيم'!H17)</f>
        <v>24703.6</v>
      </c>
      <c r="V26" s="76">
        <f>SUM('طبيب مقيم'!H18)</f>
        <v>25322.4</v>
      </c>
      <c r="W26" s="76">
        <f>SUM('طبيب مقيم'!H19)</f>
        <v>25941.2</v>
      </c>
      <c r="X26" s="77">
        <v>680</v>
      </c>
      <c r="Y26" s="75">
        <f>SUM('طبيب مقيم'!H20)</f>
        <v>27126</v>
      </c>
      <c r="Z26" s="76">
        <f>SUM('طبيب مقيم'!H21)</f>
        <v>27803.95</v>
      </c>
      <c r="AA26" s="76">
        <f>SUM('طبيب مقيم'!H22)</f>
        <v>28481.9</v>
      </c>
      <c r="AB26" s="76">
        <f>SUM('طبيب مقيم'!H23)</f>
        <v>29159.85</v>
      </c>
      <c r="AC26" s="77">
        <v>745</v>
      </c>
      <c r="AD26" s="78">
        <f>SUM('طبيب مقيم'!H24)</f>
        <v>30248.8</v>
      </c>
      <c r="AE26" s="76">
        <f>SUM('طبيب مقيم'!H25)</f>
        <v>30976.8</v>
      </c>
      <c r="AF26" s="76">
        <f>SUM('طبيب مقيم'!H26)</f>
        <v>31704.8</v>
      </c>
      <c r="AG26" s="76">
        <f>SUM('طبيب مقيم'!H27)</f>
        <v>32432.8</v>
      </c>
      <c r="AH26" s="77">
        <v>800</v>
      </c>
      <c r="AI26" s="78">
        <f>SUM('طبيب مقيم'!H28)</f>
        <v>33661.8</v>
      </c>
      <c r="AJ26" s="76">
        <f>SUM('طبيب مقيم'!H29)</f>
        <v>34448.95</v>
      </c>
      <c r="AK26" s="76">
        <f>SUM('طبيب مقيم'!H30)</f>
        <v>35236.1</v>
      </c>
      <c r="AL26" s="76">
        <f>SUM('طبيب مقيم'!H31)</f>
        <v>36023.25</v>
      </c>
      <c r="AM26" s="77">
        <v>865</v>
      </c>
    </row>
    <row r="27" spans="1:39" ht="48" customHeight="1">
      <c r="A27" s="88"/>
      <c r="B27" s="111" t="s">
        <v>75</v>
      </c>
      <c r="C27" s="143" t="s">
        <v>74</v>
      </c>
      <c r="D27" s="144"/>
      <c r="E27" s="79">
        <f>SUM('صيدلي إستشاري'!H4)</f>
        <v>15762</v>
      </c>
      <c r="F27" s="68">
        <f>SUM('صيدلي إستشاري'!H5)</f>
        <v>16221.55</v>
      </c>
      <c r="G27" s="68">
        <f>SUM('صيدلي إستشاري'!H6)</f>
        <v>16681.1</v>
      </c>
      <c r="H27" s="68">
        <f>SUM('صيدلي إستشاري'!H7)</f>
        <v>17140.65</v>
      </c>
      <c r="I27" s="69">
        <v>505</v>
      </c>
      <c r="J27" s="67">
        <f>SUM('صيدلي إستشاري'!H8)</f>
        <v>17854.45</v>
      </c>
      <c r="K27" s="68">
        <f>SUM('صيدلي إستشاري'!H9)</f>
        <v>18364.05</v>
      </c>
      <c r="L27" s="68">
        <f>SUM('صيدلي إستشاري'!H10)</f>
        <v>18873.65</v>
      </c>
      <c r="M27" s="68">
        <f>SUM('صيدلي إستشاري'!H11)</f>
        <v>19383.25</v>
      </c>
      <c r="N27" s="69">
        <v>560</v>
      </c>
      <c r="O27" s="67">
        <f>SUM('صيدلي إستشاري'!H12)</f>
        <v>20222.1</v>
      </c>
      <c r="P27" s="68">
        <f>SUM('صيدلي إستشاري'!H13)</f>
        <v>20786.3</v>
      </c>
      <c r="Q27" s="68">
        <f>SUM('صيدلي إستشاري'!H14)</f>
        <v>21350.5</v>
      </c>
      <c r="R27" s="68">
        <f>SUM('صيدلي إستشاري'!H15)</f>
        <v>21914.7</v>
      </c>
      <c r="S27" s="69">
        <v>620</v>
      </c>
      <c r="T27" s="67">
        <f>SUM('صيدلي إستشاري'!H16)</f>
        <v>22456.15</v>
      </c>
      <c r="U27" s="68">
        <f>SUM('صيدلي إستشاري'!H17)</f>
        <v>23070.4</v>
      </c>
      <c r="V27" s="68">
        <f>SUM('صيدلي إستشاري'!H18)</f>
        <v>23684.65</v>
      </c>
      <c r="W27" s="68">
        <f>SUM('صيدلي إستشاري'!H19)</f>
        <v>24298.9</v>
      </c>
      <c r="X27" s="69">
        <v>675</v>
      </c>
      <c r="Y27" s="67">
        <f>SUM('صيدلي إستشاري'!H20)</f>
        <v>24697.4</v>
      </c>
      <c r="Z27" s="68">
        <f>SUM('صيدلي إستشاري'!H21)</f>
        <v>25366.25</v>
      </c>
      <c r="AA27" s="68">
        <f>SUM('صيدلي إستشاري'!H22)</f>
        <v>26035.1</v>
      </c>
      <c r="AB27" s="68">
        <f>SUM('صيدلي إستشاري'!H23)</f>
        <v>26703.95</v>
      </c>
      <c r="AC27" s="69">
        <v>735</v>
      </c>
      <c r="AD27" s="67">
        <f>SUM('صيدلي إستشاري'!H24)</f>
        <v>26935.05</v>
      </c>
      <c r="AE27" s="68">
        <f>SUM('صيدلي إستشاري'!H25)</f>
        <v>27653.95</v>
      </c>
      <c r="AF27" s="68">
        <f>SUM('صيدلي إستشاري'!H26)</f>
        <v>28372.85</v>
      </c>
      <c r="AG27" s="68">
        <f>SUM('صيدلي إستشاري'!H27)</f>
        <v>29091.75</v>
      </c>
      <c r="AH27" s="69">
        <v>790</v>
      </c>
      <c r="AI27" s="67">
        <f>SUM('صيدلي إستشاري'!H28)</f>
        <v>30442.65</v>
      </c>
      <c r="AJ27" s="68">
        <f>SUM('صيدلي إستشاري'!H29)</f>
        <v>31220.7</v>
      </c>
      <c r="AK27" s="68">
        <f>SUM('صيدلي إستشاري'!H30)</f>
        <v>31998.75</v>
      </c>
      <c r="AL27" s="68">
        <f>SUM('صيدلي إستشاري'!H31)</f>
        <v>32776.8</v>
      </c>
      <c r="AM27" s="69">
        <v>855</v>
      </c>
    </row>
    <row r="28" spans="1:39" ht="48" customHeight="1">
      <c r="A28" s="88"/>
      <c r="B28" s="135"/>
      <c r="C28" s="140" t="s">
        <v>73</v>
      </c>
      <c r="D28" s="141"/>
      <c r="E28" s="71">
        <f>SUM('صيدلي أول'!H4)</f>
        <v>13184.8</v>
      </c>
      <c r="F28" s="72">
        <f>SUM('صيدلي أول'!H5)</f>
        <v>13617.05</v>
      </c>
      <c r="G28" s="72">
        <f>SUM('صيدلي أول'!H6)</f>
        <v>14049.3</v>
      </c>
      <c r="H28" s="72">
        <f>SUM('صيدلي أول'!H7)</f>
        <v>14481.55</v>
      </c>
      <c r="I28" s="74">
        <v>475</v>
      </c>
      <c r="J28" s="71">
        <f>SUM('صيدلي أول'!H8)</f>
        <v>15214.8</v>
      </c>
      <c r="K28" s="72">
        <f>SUM('صيدلي أول'!H9)</f>
        <v>15674.35</v>
      </c>
      <c r="L28" s="72">
        <f>SUM('صيدلي أول'!H10)</f>
        <v>16133.9</v>
      </c>
      <c r="M28" s="72">
        <f>SUM('صيدلي أول'!H11)</f>
        <v>16593.45</v>
      </c>
      <c r="N28" s="74">
        <v>505</v>
      </c>
      <c r="O28" s="80">
        <f>SUM('صيدلي أول'!H12)</f>
        <v>17206</v>
      </c>
      <c r="P28" s="72">
        <f>SUM('صيدلي أول'!H13)</f>
        <v>17715.6</v>
      </c>
      <c r="Q28" s="72">
        <f>SUM('صيدلي أول'!H14)</f>
        <v>18225.2</v>
      </c>
      <c r="R28" s="72">
        <f>SUM('صيدلي أول'!H15)</f>
        <v>18734.8</v>
      </c>
      <c r="S28" s="74">
        <v>560</v>
      </c>
      <c r="T28" s="71">
        <f>SUM('صيدلي أول'!H16)</f>
        <v>19461.4</v>
      </c>
      <c r="U28" s="72">
        <f>SUM('صيدلي أول'!H17)</f>
        <v>20025.6</v>
      </c>
      <c r="V28" s="72">
        <f>SUM('صيدلي أول'!H18)</f>
        <v>20589.8</v>
      </c>
      <c r="W28" s="73">
        <f>SUM('صيدلي أول'!H19)</f>
        <v>21154</v>
      </c>
      <c r="X28" s="74">
        <v>620</v>
      </c>
      <c r="Y28" s="71">
        <f>SUM('صيدلي أول'!H20)</f>
        <v>21571.2</v>
      </c>
      <c r="Z28" s="72">
        <f>SUM('صيدلي أول'!H21)</f>
        <v>22185.45</v>
      </c>
      <c r="AA28" s="72">
        <f>SUM('صيدلي أول'!H22)</f>
        <v>22799.7</v>
      </c>
      <c r="AB28" s="72">
        <f>SUM('صيدلي أول'!H23)</f>
        <v>23413.95</v>
      </c>
      <c r="AC28" s="74">
        <v>675</v>
      </c>
      <c r="AD28" s="71">
        <f>SUM('صيدلي أول'!H24)</f>
        <v>23677.2</v>
      </c>
      <c r="AE28" s="72">
        <f>SUM('صيدلي أول'!H25)</f>
        <v>24346.05</v>
      </c>
      <c r="AF28" s="72">
        <f>SUM('صيدلي أول'!H26)</f>
        <v>25014.9</v>
      </c>
      <c r="AG28" s="72">
        <f>SUM('صيدلي أول'!H27)</f>
        <v>25683.75</v>
      </c>
      <c r="AH28" s="74">
        <v>735</v>
      </c>
      <c r="AI28" s="71">
        <f>SUM('صيدلي أول'!H28)</f>
        <v>26940.6</v>
      </c>
      <c r="AJ28" s="72">
        <f>SUM('صيدلي أول'!H29)</f>
        <v>27659.5</v>
      </c>
      <c r="AK28" s="72">
        <f>SUM('صيدلي أول'!H30)</f>
        <v>28378.4</v>
      </c>
      <c r="AL28" s="72">
        <f>SUM('صيدلي أول'!H31)</f>
        <v>29097.3</v>
      </c>
      <c r="AM28" s="74">
        <v>790</v>
      </c>
    </row>
    <row r="29" spans="1:39" ht="48" customHeight="1" thickBot="1">
      <c r="A29" s="88"/>
      <c r="B29" s="136"/>
      <c r="C29" s="133" t="s">
        <v>72</v>
      </c>
      <c r="D29" s="134"/>
      <c r="E29" s="78">
        <f>SUM(الصيادلة!H4)</f>
        <v>10791.2</v>
      </c>
      <c r="F29" s="76">
        <f>SUM(الصيادلة!H5)</f>
        <v>11191.6</v>
      </c>
      <c r="G29" s="81">
        <f>SUM(الصيادلة!H6)</f>
        <v>11592</v>
      </c>
      <c r="H29" s="76">
        <f>SUM(الصيادلة!H7)</f>
        <v>11992.4</v>
      </c>
      <c r="I29" s="77">
        <v>440</v>
      </c>
      <c r="J29" s="78">
        <f>SUM(الصيادلة!H8)</f>
        <v>12725.8</v>
      </c>
      <c r="K29" s="76">
        <f>SUM(الصيادلة!H9)</f>
        <v>13158.05</v>
      </c>
      <c r="L29" s="76">
        <f>SUM(الصيادلة!H10)</f>
        <v>13590.3</v>
      </c>
      <c r="M29" s="76">
        <f>SUM(الصيادلة!H11)</f>
        <v>14022.55</v>
      </c>
      <c r="N29" s="77">
        <v>475</v>
      </c>
      <c r="O29" s="78">
        <f>SUM(الصيادلة!H12)</f>
        <v>14660.8</v>
      </c>
      <c r="P29" s="76">
        <f>SUM(الصيادلة!H13)</f>
        <v>15120.35</v>
      </c>
      <c r="Q29" s="76">
        <f>SUM(الصيادلة!H14)</f>
        <v>15579.9</v>
      </c>
      <c r="R29" s="76">
        <f>SUM(الصيادلة!H15)</f>
        <v>16039.45</v>
      </c>
      <c r="S29" s="82">
        <v>505</v>
      </c>
      <c r="T29" s="75">
        <f>SUM(الصيادلة!H16)</f>
        <v>16551</v>
      </c>
      <c r="U29" s="76">
        <f>SUM(الصيادلة!H17)</f>
        <v>17060.6</v>
      </c>
      <c r="V29" s="76">
        <f>SUM(الصيادلة!H18)</f>
        <v>17570.2</v>
      </c>
      <c r="W29" s="76">
        <f>SUM(الصيادلة!H19)</f>
        <v>18079.8</v>
      </c>
      <c r="X29" s="77">
        <v>560</v>
      </c>
      <c r="Y29" s="78">
        <f>SUM(الصيادلة!H20)</f>
        <v>18694.4</v>
      </c>
      <c r="Z29" s="76">
        <f>SUM(الصيادلة!H21)</f>
        <v>19258.6</v>
      </c>
      <c r="AA29" s="76">
        <f>SUM(الصيادلة!H22)</f>
        <v>19822.8</v>
      </c>
      <c r="AB29" s="81">
        <f>SUM(الصيادلة!H23)</f>
        <v>20387</v>
      </c>
      <c r="AC29" s="77">
        <v>620</v>
      </c>
      <c r="AD29" s="78">
        <f>SUM(الصيادلة!H24)</f>
        <v>20680.2</v>
      </c>
      <c r="AE29" s="76">
        <f>SUM(الصيادلة!H25)</f>
        <v>21294.45</v>
      </c>
      <c r="AF29" s="76">
        <f>SUM(الصيادلة!H26)</f>
        <v>21908.7</v>
      </c>
      <c r="AG29" s="76">
        <f>SUM(الصيادلة!H27)</f>
        <v>22522.95</v>
      </c>
      <c r="AH29" s="77">
        <v>675</v>
      </c>
      <c r="AI29" s="78">
        <f>SUM(الصيادلة!H28)</f>
        <v>23677.2</v>
      </c>
      <c r="AJ29" s="76">
        <f>SUM(الصيادلة!H29)</f>
        <v>24346.05</v>
      </c>
      <c r="AK29" s="76">
        <f>SUM(الصيادلة!H30)</f>
        <v>25014.9</v>
      </c>
      <c r="AL29" s="76">
        <f>SUM(الصيادلة!J31)</f>
        <v>27735.75</v>
      </c>
      <c r="AM29" s="77">
        <v>735</v>
      </c>
    </row>
    <row r="30" spans="1:40" ht="48" customHeight="1">
      <c r="A30" s="88"/>
      <c r="B30" s="111" t="s">
        <v>71</v>
      </c>
      <c r="C30" s="143" t="s">
        <v>70</v>
      </c>
      <c r="D30" s="144"/>
      <c r="E30" s="67">
        <f>SUM('أخصائي إستشاري'!H4)</f>
        <v>12393.85</v>
      </c>
      <c r="F30" s="68">
        <f>SUM('أخصائي إستشاري'!H5)</f>
        <v>12826.1</v>
      </c>
      <c r="G30" s="68">
        <f>SUM('أخصائي إستشاري'!H6)</f>
        <v>13258.35</v>
      </c>
      <c r="H30" s="68">
        <f>SUM('أخصائي إستشاري'!H7)</f>
        <v>13690.6</v>
      </c>
      <c r="I30" s="69">
        <v>475</v>
      </c>
      <c r="J30" s="67">
        <f>SUM('أخصائي إستشاري'!H8)</f>
        <v>14502.85</v>
      </c>
      <c r="K30" s="68">
        <f>SUM('أخصائي إستشاري'!H9)</f>
        <v>14962.4</v>
      </c>
      <c r="L30" s="68">
        <f>SUM('أخصائي إستشاري'!H10)</f>
        <v>15421.95</v>
      </c>
      <c r="M30" s="68">
        <f>SUM('أخصائي إستشاري'!H11)</f>
        <v>15881.5</v>
      </c>
      <c r="N30" s="69">
        <v>505</v>
      </c>
      <c r="O30" s="67">
        <f>SUM('أخصائي إستشاري'!H12)</f>
        <v>16945.05</v>
      </c>
      <c r="P30" s="68">
        <f>SUM('أخصائي إستشاري'!H13)</f>
        <v>17454.65</v>
      </c>
      <c r="Q30" s="68">
        <f>SUM('أخصائي إستشاري'!H14)</f>
        <v>17964.25</v>
      </c>
      <c r="R30" s="68">
        <f>SUM('أخصائي إستشاري'!H15)</f>
        <v>18473.85</v>
      </c>
      <c r="S30" s="69">
        <v>560</v>
      </c>
      <c r="T30" s="67">
        <f>SUM('أخصائي إستشاري'!H16)</f>
        <v>19431.45</v>
      </c>
      <c r="U30" s="68">
        <f>SUM('أخصائي إستشاري'!H17)</f>
        <v>19995.65</v>
      </c>
      <c r="V30" s="68">
        <f>SUM('أخصائي إستشاري'!H18)</f>
        <v>20559.85</v>
      </c>
      <c r="W30" s="68">
        <f>SUM('أخصائي إستشاري'!H19)</f>
        <v>21124.05</v>
      </c>
      <c r="X30" s="69">
        <v>620</v>
      </c>
      <c r="Y30" s="67">
        <f>SUM('أخصائي إستشاري'!H20)</f>
        <v>22184.25</v>
      </c>
      <c r="Z30" s="68">
        <f>SUM('أخصائي إستشاري'!H21)</f>
        <v>22798.5</v>
      </c>
      <c r="AA30" s="68">
        <f>SUM('أخصائي إستشاري'!H22)</f>
        <v>23412.75</v>
      </c>
      <c r="AB30" s="70">
        <f>SUM('أخصائي إستشاري'!H23)</f>
        <v>24027</v>
      </c>
      <c r="AC30" s="69">
        <v>675</v>
      </c>
      <c r="AD30" s="67">
        <f>SUM('أخصائي إستشاري'!H24)</f>
        <v>25181.25</v>
      </c>
      <c r="AE30" s="68">
        <f>SUM('أخصائي إستشاري'!H25)</f>
        <v>25850.1</v>
      </c>
      <c r="AF30" s="68">
        <f>SUM('أخصائي إستشاري'!H26)</f>
        <v>26518.95</v>
      </c>
      <c r="AG30" s="68">
        <f>SUM('أخصائي إستشاري'!H27)</f>
        <v>27187.8</v>
      </c>
      <c r="AH30" s="69">
        <v>735</v>
      </c>
      <c r="AI30" s="67">
        <f>SUM('أخصائي إستشاري'!H28)</f>
        <v>28444.65</v>
      </c>
      <c r="AJ30" s="68">
        <f>SUM('أخصائي إستشاري'!H29)</f>
        <v>29163.55</v>
      </c>
      <c r="AK30" s="68">
        <f>SUM('أخصائي إستشاري'!H30)</f>
        <v>29882.45</v>
      </c>
      <c r="AL30" s="68">
        <f>SUM('أخصائي إستشاري'!H31)</f>
        <v>30601.35</v>
      </c>
      <c r="AM30" s="69">
        <v>790</v>
      </c>
      <c r="AN30" s="142" t="s">
        <v>91</v>
      </c>
    </row>
    <row r="31" spans="1:40" ht="48" customHeight="1">
      <c r="A31" s="83"/>
      <c r="B31" s="135"/>
      <c r="C31" s="140" t="s">
        <v>69</v>
      </c>
      <c r="D31" s="141"/>
      <c r="E31" s="71">
        <f>SUM('أخصائي أول'!H4)</f>
        <v>10440.25</v>
      </c>
      <c r="F31" s="72">
        <f>SUM('أخصائي أول'!H5)</f>
        <v>10840.65</v>
      </c>
      <c r="G31" s="72">
        <f>SUM('أخصائي أول'!H6)</f>
        <v>11241.05</v>
      </c>
      <c r="H31" s="72">
        <f>SUM('أخصائي أول'!H7)</f>
        <v>11641.45</v>
      </c>
      <c r="I31" s="74">
        <v>440</v>
      </c>
      <c r="J31" s="71">
        <f>SUM('أخصائي أول'!H8)</f>
        <v>12393.85</v>
      </c>
      <c r="K31" s="72">
        <f>SUM('أخصائي أول'!H9)</f>
        <v>12826.1</v>
      </c>
      <c r="L31" s="72">
        <f>SUM('أخصائي أول'!H10)</f>
        <v>13258.35</v>
      </c>
      <c r="M31" s="72">
        <f>SUM('أخصائي أول'!H11)</f>
        <v>13690.6</v>
      </c>
      <c r="N31" s="74">
        <v>475</v>
      </c>
      <c r="O31" s="71">
        <f>SUM('أخصائي أول'!H12)</f>
        <v>14502.85</v>
      </c>
      <c r="P31" s="72">
        <f>SUM('أخصائي أول'!H13)</f>
        <v>14962.4</v>
      </c>
      <c r="Q31" s="72">
        <f>SUM('أخصائي أول'!H14)</f>
        <v>15421.95</v>
      </c>
      <c r="R31" s="72">
        <f>SUM('أخصائي أول'!H15)</f>
        <v>15881.5</v>
      </c>
      <c r="S31" s="74">
        <v>505</v>
      </c>
      <c r="T31" s="71">
        <f>SUM('أخصائي أول'!H16)</f>
        <v>16945.05</v>
      </c>
      <c r="U31" s="72">
        <f>SUM('أخصائي أول'!H17)</f>
        <v>17454.65</v>
      </c>
      <c r="V31" s="72">
        <f>SUM('أخصائي أول'!H18)</f>
        <v>17964.25</v>
      </c>
      <c r="W31" s="72">
        <f>SUM('أخصائي أول'!H19)</f>
        <v>18473.85</v>
      </c>
      <c r="X31" s="74">
        <v>560</v>
      </c>
      <c r="Y31" s="71">
        <f>SUM('أخصائي أول'!H20)</f>
        <v>19431.45</v>
      </c>
      <c r="Z31" s="72">
        <f>SUM('أخصائي أول'!H21)</f>
        <v>19995.65</v>
      </c>
      <c r="AA31" s="72">
        <f>SUM('أخصائي أول'!H22)</f>
        <v>20559.85</v>
      </c>
      <c r="AB31" s="72">
        <f>SUM('أخصائي أول'!H23)</f>
        <v>21124.05</v>
      </c>
      <c r="AC31" s="74">
        <v>620</v>
      </c>
      <c r="AD31" s="71">
        <f>SUM('أخصائي أول'!H24)</f>
        <v>22184.25</v>
      </c>
      <c r="AE31" s="72">
        <f>SUM('أخصائي أول'!H25)</f>
        <v>22798.5</v>
      </c>
      <c r="AF31" s="72">
        <f>SUM('أخصائي أول'!H26)</f>
        <v>23412.75</v>
      </c>
      <c r="AG31" s="73">
        <f>SUM('أخصائي أول'!H27)</f>
        <v>24027</v>
      </c>
      <c r="AH31" s="74">
        <v>675</v>
      </c>
      <c r="AI31" s="71">
        <f>SUM('أخصائي أول'!H28)</f>
        <v>25181.25</v>
      </c>
      <c r="AJ31" s="72">
        <f>SUM('أخصائي أول'!H29)</f>
        <v>25850.1</v>
      </c>
      <c r="AK31" s="72">
        <f>SUM('أخصائي أول'!H30)</f>
        <v>26518.95</v>
      </c>
      <c r="AL31" s="72">
        <f>SUM('أخصائي أول'!H31)</f>
        <v>27187.8</v>
      </c>
      <c r="AM31" s="74">
        <v>735</v>
      </c>
      <c r="AN31" s="142"/>
    </row>
    <row r="32" spans="1:40" ht="48" customHeight="1" thickBot="1">
      <c r="A32" s="83"/>
      <c r="B32" s="136"/>
      <c r="C32" s="133" t="s">
        <v>68</v>
      </c>
      <c r="D32" s="134"/>
      <c r="E32" s="78">
        <f>SUM(الأخصائيين!H4)</f>
        <v>8614.3</v>
      </c>
      <c r="F32" s="76">
        <f>SUM(الأخصائيين!H5)</f>
        <v>8987.4</v>
      </c>
      <c r="G32" s="76">
        <f>SUM(الأخصائيين!H6)</f>
        <v>9360.5</v>
      </c>
      <c r="H32" s="76">
        <f>SUM(الأخصائيين!H7)</f>
        <v>9733.6</v>
      </c>
      <c r="I32" s="77">
        <v>410</v>
      </c>
      <c r="J32" s="78">
        <f>SUM(الأخصائيين!H8)</f>
        <v>10434.7</v>
      </c>
      <c r="K32" s="76">
        <f>SUM(الأخصائيين!H9)</f>
        <v>10835.1</v>
      </c>
      <c r="L32" s="76">
        <f>SUM(الأخصائيين!H10)</f>
        <v>11235.5</v>
      </c>
      <c r="M32" s="76">
        <f>SUM(الأخصائيين!H11)</f>
        <v>11635.9</v>
      </c>
      <c r="N32" s="77">
        <v>440</v>
      </c>
      <c r="O32" s="78">
        <f>SUM(الأخصائيين!H12)</f>
        <v>12388.3</v>
      </c>
      <c r="P32" s="76">
        <f>SUM(الأخصائيين!H13)</f>
        <v>12820.55</v>
      </c>
      <c r="Q32" s="76">
        <f>SUM(الأخصائيين!H14)</f>
        <v>13252.8</v>
      </c>
      <c r="R32" s="76">
        <f>SUM(الأخصائيين!H15)</f>
        <v>13685.05</v>
      </c>
      <c r="S32" s="77">
        <v>475</v>
      </c>
      <c r="T32" s="78">
        <f>SUM(الأخصائيين!H16)</f>
        <v>14497.3</v>
      </c>
      <c r="U32" s="76">
        <f>SUM(الأخصائيين!H17)</f>
        <v>14956.85</v>
      </c>
      <c r="V32" s="76">
        <f>SUM(الأخصائيين!H18)</f>
        <v>15416.4</v>
      </c>
      <c r="W32" s="76">
        <f>SUM(الأخصائيين!H19)</f>
        <v>15875.95</v>
      </c>
      <c r="X32" s="77">
        <v>505</v>
      </c>
      <c r="Y32" s="78">
        <f>SUM(الأخصائيين!H20)</f>
        <v>16939.5</v>
      </c>
      <c r="Z32" s="76">
        <f>SUM(الأخصائيين!H21)</f>
        <v>17449.1</v>
      </c>
      <c r="AA32" s="76">
        <f>SUM(الأخصائيين!H22)</f>
        <v>17958.7</v>
      </c>
      <c r="AB32" s="76">
        <f>SUM(الأخصائيين!H23)</f>
        <v>18468.3</v>
      </c>
      <c r="AC32" s="77">
        <v>560</v>
      </c>
      <c r="AD32" s="78">
        <f>SUM(الأخصائيين!H24)</f>
        <v>19425.9</v>
      </c>
      <c r="AE32" s="76">
        <f>SUM(الأخصائيين!H25)</f>
        <v>19990.1</v>
      </c>
      <c r="AF32" s="76">
        <f>SUM(الأخصائيين!H26)</f>
        <v>20554.3</v>
      </c>
      <c r="AG32" s="76">
        <f>SUM(الأخصائيين!H27)</f>
        <v>21118.5</v>
      </c>
      <c r="AH32" s="77">
        <v>620</v>
      </c>
      <c r="AI32" s="78">
        <f>SUM(الأخصائيين!H28)</f>
        <v>22178.7</v>
      </c>
      <c r="AJ32" s="76">
        <f>SUM(الأخصائيين!H29)</f>
        <v>22792.95</v>
      </c>
      <c r="AK32" s="76">
        <f>SUM(الأخصائيين!H30)</f>
        <v>23407.2</v>
      </c>
      <c r="AL32" s="76">
        <f>SUM(الأخصائيين!H31)</f>
        <v>24021.45</v>
      </c>
      <c r="AM32" s="77">
        <v>675</v>
      </c>
      <c r="AN32" s="142"/>
    </row>
    <row r="33" spans="1:40" ht="48" customHeight="1" thickBot="1">
      <c r="A33" s="83"/>
      <c r="B33" s="57" t="s">
        <v>67</v>
      </c>
      <c r="C33" s="137" t="s">
        <v>66</v>
      </c>
      <c r="D33" s="138"/>
      <c r="E33" s="63">
        <f>SUM(الفنيين!H4)</f>
        <v>5883.7</v>
      </c>
      <c r="F33" s="64">
        <f>SUM(الفنيين!H5)</f>
        <v>6211.3</v>
      </c>
      <c r="G33" s="64">
        <f>SUM(الفنيين!H6)</f>
        <v>6538.9</v>
      </c>
      <c r="H33" s="64">
        <f>SUM(الفنيين!H7)</f>
        <v>6866.5</v>
      </c>
      <c r="I33" s="65">
        <v>360</v>
      </c>
      <c r="J33" s="63">
        <f>SUM(الفنيين!H8)</f>
        <v>7482.1</v>
      </c>
      <c r="K33" s="64">
        <f>SUM(الفنيين!H9)</f>
        <v>7827.9</v>
      </c>
      <c r="L33" s="64">
        <f>SUM(الفنيين!H10)</f>
        <v>8173.7</v>
      </c>
      <c r="M33" s="64">
        <f>SUM(الفنيين!H11)</f>
        <v>8519.5</v>
      </c>
      <c r="N33" s="65">
        <v>380</v>
      </c>
      <c r="O33" s="63">
        <f>SUM(الفنيين!H12)</f>
        <v>9169.3</v>
      </c>
      <c r="P33" s="64">
        <f>SUM(الفنيين!H13)</f>
        <v>9542.4</v>
      </c>
      <c r="Q33" s="64">
        <f>SUM(الفنيين!H14)</f>
        <v>9915.5</v>
      </c>
      <c r="R33" s="64">
        <f>SUM(الفنيين!H15)</f>
        <v>10288.6</v>
      </c>
      <c r="S33" s="65">
        <v>410</v>
      </c>
      <c r="T33" s="63">
        <f>SUM(الفنيين!H16)</f>
        <v>10989.7</v>
      </c>
      <c r="U33" s="64">
        <f>SUM(الفنيين!H17)</f>
        <v>11390.1</v>
      </c>
      <c r="V33" s="64">
        <f>SUM(الفنيين!H18)</f>
        <v>11790.5</v>
      </c>
      <c r="W33" s="64">
        <f>SUM(الفنيين!H19)</f>
        <v>12190.9</v>
      </c>
      <c r="X33" s="65">
        <v>440</v>
      </c>
      <c r="Y33" s="63">
        <f>SUM(الفنيين!H20)</f>
        <v>12943.3</v>
      </c>
      <c r="Z33" s="64">
        <f>SUM(الفنيين!H21)</f>
        <v>13402.85</v>
      </c>
      <c r="AA33" s="64">
        <f>SUM(الفنيين!H22)</f>
        <v>13862.4</v>
      </c>
      <c r="AB33" s="64">
        <f>SUM(الفنيين!H23)</f>
        <v>14321.95</v>
      </c>
      <c r="AC33" s="65">
        <v>505</v>
      </c>
      <c r="AD33" s="63">
        <f>SUM(الفنيين!H24)</f>
        <v>15185.5</v>
      </c>
      <c r="AE33" s="64">
        <f>SUM(الفنيين!H25)</f>
        <v>15695.1</v>
      </c>
      <c r="AF33" s="64">
        <f>SUM(الفنيين!H26)</f>
        <v>16204.7</v>
      </c>
      <c r="AG33" s="64">
        <f>SUM(الفنيين!H27)</f>
        <v>16714.3</v>
      </c>
      <c r="AH33" s="65">
        <v>560</v>
      </c>
      <c r="AI33" s="63">
        <f>SUM(الفنيين!H28)</f>
        <v>17871.9</v>
      </c>
      <c r="AJ33" s="64">
        <f>SUM(الفنيين!H29)</f>
        <v>18436.1</v>
      </c>
      <c r="AK33" s="64">
        <f>SUM(الفنيين!H30)</f>
        <v>19000.3</v>
      </c>
      <c r="AL33" s="64">
        <f>SUM(الفنيين!H31)</f>
        <v>19564.5</v>
      </c>
      <c r="AM33" s="65">
        <v>620</v>
      </c>
      <c r="AN33" s="142"/>
    </row>
    <row r="34" spans="1:39" ht="48" customHeight="1" thickBot="1">
      <c r="A34" s="83"/>
      <c r="B34" s="61" t="s">
        <v>65</v>
      </c>
      <c r="C34" s="137" t="s">
        <v>64</v>
      </c>
      <c r="D34" s="138"/>
      <c r="E34" s="63">
        <f>SUM(المساعدين!H4)</f>
        <v>4867.85</v>
      </c>
      <c r="F34" s="64">
        <f>SUM(المساعدين!H5)</f>
        <v>5136.3</v>
      </c>
      <c r="G34" s="64">
        <f>SUM(المساعدين!H6)</f>
        <v>5404.75</v>
      </c>
      <c r="H34" s="64">
        <f>SUM(المساعدين!H7)</f>
        <v>5673.2</v>
      </c>
      <c r="I34" s="65">
        <v>295</v>
      </c>
      <c r="J34" s="63">
        <f>SUM(المساعدين!H8)</f>
        <v>6177.65</v>
      </c>
      <c r="K34" s="64">
        <f>SUM(المساعدين!H9)</f>
        <v>6473.4</v>
      </c>
      <c r="L34" s="64">
        <f>SUM(المساعدين!H10)</f>
        <v>6769.15</v>
      </c>
      <c r="M34" s="64">
        <f>SUM(المساعدين!H11)</f>
        <v>7064.9</v>
      </c>
      <c r="N34" s="65">
        <v>325</v>
      </c>
      <c r="O34" s="63">
        <f>SUM(المساعدين!H12)</f>
        <v>7820.65</v>
      </c>
      <c r="P34" s="64">
        <f>SUM(المساعدين!H13)</f>
        <v>8148.25</v>
      </c>
      <c r="Q34" s="64">
        <f>SUM(المساعدين!H14)</f>
        <v>8475.85</v>
      </c>
      <c r="R34" s="64">
        <f>SUM(المساعدين!H15)</f>
        <v>8803.45</v>
      </c>
      <c r="S34" s="65">
        <v>360</v>
      </c>
      <c r="T34" s="63">
        <f>SUM(المساعدين!H16)</f>
        <v>9419.05</v>
      </c>
      <c r="U34" s="64">
        <f>SUM(المساعدين!H17)</f>
        <v>9764.85</v>
      </c>
      <c r="V34" s="64">
        <f>SUM(المساعدين!H18)</f>
        <v>10110.65</v>
      </c>
      <c r="W34" s="64">
        <f>SUM(المساعدين!H19)</f>
        <v>10456.45</v>
      </c>
      <c r="X34" s="65">
        <v>380</v>
      </c>
      <c r="Y34" s="63">
        <f>SUM(المساعدين!H20)</f>
        <v>11106.25</v>
      </c>
      <c r="Z34" s="64">
        <f>SUM(المساعدين!H21)</f>
        <v>11506.65</v>
      </c>
      <c r="AA34" s="64">
        <f>SUM(المساعدين!H22)</f>
        <v>11907.05</v>
      </c>
      <c r="AB34" s="64">
        <f>SUM(المساعدين!H23)</f>
        <v>12307.45</v>
      </c>
      <c r="AC34" s="65">
        <v>440</v>
      </c>
      <c r="AD34" s="63">
        <f>SUM(المساعدين!H24)</f>
        <v>13059.85</v>
      </c>
      <c r="AE34" s="64">
        <f>SUM(المساعدين!H25)</f>
        <v>13519.4</v>
      </c>
      <c r="AF34" s="64">
        <f>SUM(المساعدين!H26)</f>
        <v>13978.95</v>
      </c>
      <c r="AG34" s="64">
        <f>SUM(المساعدين!H27)</f>
        <v>14438.5</v>
      </c>
      <c r="AH34" s="65">
        <v>505</v>
      </c>
      <c r="AI34" s="63">
        <f>SUM(المساعدين!H28)</f>
        <v>15302.05</v>
      </c>
      <c r="AJ34" s="64">
        <f>SUM(المساعدين!H29)</f>
        <v>15811.65</v>
      </c>
      <c r="AK34" s="64">
        <f>SUM(المساعدين!H30)</f>
        <v>16321.25</v>
      </c>
      <c r="AL34" s="64">
        <f>SUM(المساعدين!H31)</f>
        <v>16830.85</v>
      </c>
      <c r="AM34" s="65">
        <v>560</v>
      </c>
    </row>
    <row r="35" spans="1:40" ht="20.25" customHeight="1">
      <c r="A35" s="130" t="s">
        <v>89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</row>
    <row r="36" spans="1:38" ht="13.5" customHeight="1">
      <c r="A36" s="131" t="s">
        <v>88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</row>
    <row r="38" spans="18:38" ht="26.25" customHeight="1">
      <c r="R38" s="66"/>
      <c r="AL38" s="66"/>
    </row>
    <row r="39" spans="18:38" ht="12.75">
      <c r="R39" s="66"/>
      <c r="AL39" s="66"/>
    </row>
    <row r="40" spans="18:38" ht="12.75">
      <c r="R40" s="66"/>
      <c r="AL40" s="66"/>
    </row>
    <row r="41" spans="17:38" ht="12.75">
      <c r="Q41" s="2"/>
      <c r="R41" s="66"/>
      <c r="AL41" s="66"/>
    </row>
    <row r="42" spans="18:38" ht="12.75">
      <c r="R42" s="66"/>
      <c r="AL42" s="66"/>
    </row>
    <row r="43" spans="18:38" ht="12.75">
      <c r="R43" s="66"/>
      <c r="AL43" s="66"/>
    </row>
    <row r="44" spans="18:38" ht="12.75">
      <c r="R44" s="66"/>
      <c r="AL44" s="66"/>
    </row>
    <row r="45" spans="18:38" ht="12.75">
      <c r="R45" s="66"/>
      <c r="AL45" s="66"/>
    </row>
    <row r="46" spans="18:38" ht="12.75">
      <c r="R46" s="66"/>
      <c r="AL46" s="66"/>
    </row>
    <row r="47" spans="18:38" ht="12.75">
      <c r="R47" s="66"/>
      <c r="AL47" s="66"/>
    </row>
    <row r="48" spans="18:38" ht="12.75">
      <c r="R48" s="66"/>
      <c r="AL48" s="66"/>
    </row>
  </sheetData>
  <sheetProtection password="DBEE" sheet="1"/>
  <mergeCells count="56">
    <mergeCell ref="AN30:AN33"/>
    <mergeCell ref="AI22:AM22"/>
    <mergeCell ref="C24:D24"/>
    <mergeCell ref="C27:D27"/>
    <mergeCell ref="C28:D28"/>
    <mergeCell ref="C30:D30"/>
    <mergeCell ref="E22:I22"/>
    <mergeCell ref="J22:N22"/>
    <mergeCell ref="O22:S22"/>
    <mergeCell ref="T22:X22"/>
    <mergeCell ref="C22:D22"/>
    <mergeCell ref="C23:D23"/>
    <mergeCell ref="C25:D25"/>
    <mergeCell ref="C26:D26"/>
    <mergeCell ref="C29:D29"/>
    <mergeCell ref="AD22:AH22"/>
    <mergeCell ref="A11:A13"/>
    <mergeCell ref="C32:D32"/>
    <mergeCell ref="B27:B29"/>
    <mergeCell ref="B30:B32"/>
    <mergeCell ref="C33:D33"/>
    <mergeCell ref="C34:D34"/>
    <mergeCell ref="A20:AM20"/>
    <mergeCell ref="B24:B26"/>
    <mergeCell ref="Y22:AC22"/>
    <mergeCell ref="C31:D31"/>
    <mergeCell ref="AH3:AL3"/>
    <mergeCell ref="B4:C4"/>
    <mergeCell ref="B14:C14"/>
    <mergeCell ref="B15:C15"/>
    <mergeCell ref="A17:AF17"/>
    <mergeCell ref="A21:AL21"/>
    <mergeCell ref="A8:A10"/>
    <mergeCell ref="B8:C8"/>
    <mergeCell ref="B9:C9"/>
    <mergeCell ref="B10:C10"/>
    <mergeCell ref="A5:A7"/>
    <mergeCell ref="B5:C5"/>
    <mergeCell ref="B6:C6"/>
    <mergeCell ref="B7:C7"/>
    <mergeCell ref="A35:AN35"/>
    <mergeCell ref="A36:AL36"/>
    <mergeCell ref="B11:C11"/>
    <mergeCell ref="B12:C12"/>
    <mergeCell ref="B13:C13"/>
    <mergeCell ref="B22:B23"/>
    <mergeCell ref="A1:AL1"/>
    <mergeCell ref="A2:AL2"/>
    <mergeCell ref="A3:A4"/>
    <mergeCell ref="B3:C3"/>
    <mergeCell ref="D3:H3"/>
    <mergeCell ref="I3:M3"/>
    <mergeCell ref="N3:R3"/>
    <mergeCell ref="S3:W3"/>
    <mergeCell ref="X3:AB3"/>
    <mergeCell ref="AC3:AG3"/>
  </mergeCells>
  <printOptions horizontalCentered="1" verticalCentered="1"/>
  <pageMargins left="0" right="0" top="0" bottom="0" header="0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rightToLeft="1" zoomScalePageLayoutView="0" workbookViewId="0" topLeftCell="A7">
      <selection activeCell="C15" sqref="C15"/>
    </sheetView>
  </sheetViews>
  <sheetFormatPr defaultColWidth="9.140625" defaultRowHeight="12.75"/>
  <cols>
    <col min="1" max="1" width="7.7109375" style="1" customWidth="1"/>
    <col min="2" max="2" width="6.28125" style="1" customWidth="1"/>
    <col min="3" max="3" width="7.8515625" style="1" customWidth="1"/>
    <col min="4" max="4" width="7.28125" style="1" customWidth="1"/>
    <col min="5" max="5" width="8.28125" style="1" customWidth="1"/>
    <col min="6" max="6" width="10.28125" style="1" customWidth="1"/>
    <col min="7" max="7" width="9.28125" style="1" customWidth="1"/>
    <col min="8" max="8" width="10.28125" style="1" customWidth="1"/>
    <col min="9" max="9" width="8.28125" style="1" customWidth="1"/>
    <col min="10" max="10" width="9.7109375" style="1" customWidth="1"/>
    <col min="11" max="12" width="5.28125" style="1" customWidth="1"/>
    <col min="13" max="16384" width="9.140625" style="1" customWidth="1"/>
  </cols>
  <sheetData>
    <row r="1" spans="1:13" ht="21" customHeight="1" thickBot="1">
      <c r="A1" s="154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8"/>
    </row>
    <row r="2" spans="1:12" ht="24.75" customHeight="1">
      <c r="A2" s="172" t="s">
        <v>0</v>
      </c>
      <c r="B2" s="174" t="s">
        <v>1</v>
      </c>
      <c r="C2" s="157" t="s">
        <v>2</v>
      </c>
      <c r="D2" s="157" t="s">
        <v>4</v>
      </c>
      <c r="E2" s="157" t="s">
        <v>3</v>
      </c>
      <c r="F2" s="159" t="s">
        <v>5</v>
      </c>
      <c r="G2" s="157" t="s">
        <v>6</v>
      </c>
      <c r="H2" s="164" t="s">
        <v>14</v>
      </c>
      <c r="I2" s="166" t="s">
        <v>40</v>
      </c>
      <c r="J2" s="157" t="s">
        <v>15</v>
      </c>
      <c r="K2" s="168" t="s">
        <v>27</v>
      </c>
      <c r="L2" s="170" t="s">
        <v>30</v>
      </c>
    </row>
    <row r="3" spans="1:12" ht="27.75" customHeight="1" thickBot="1">
      <c r="A3" s="173"/>
      <c r="B3" s="175"/>
      <c r="C3" s="158"/>
      <c r="D3" s="158"/>
      <c r="E3" s="158"/>
      <c r="F3" s="160"/>
      <c r="G3" s="158"/>
      <c r="H3" s="165"/>
      <c r="I3" s="167"/>
      <c r="J3" s="158"/>
      <c r="K3" s="169"/>
      <c r="L3" s="171"/>
    </row>
    <row r="4" spans="1:12" ht="24.75" customHeight="1">
      <c r="A4" s="161" t="s">
        <v>7</v>
      </c>
      <c r="B4" s="11">
        <v>1</v>
      </c>
      <c r="C4" s="8">
        <v>3935</v>
      </c>
      <c r="D4" s="8">
        <v>500</v>
      </c>
      <c r="E4" s="9">
        <f>SUM(C4*20/100)</f>
        <v>787</v>
      </c>
      <c r="F4" s="10">
        <f>SUM(C4*9/100)</f>
        <v>354.15</v>
      </c>
      <c r="G4" s="8">
        <f>SUM(C5-C4)</f>
        <v>295</v>
      </c>
      <c r="H4" s="10">
        <f>SUM(C4+D4+E4-F4)</f>
        <v>4867.85</v>
      </c>
      <c r="I4" s="145">
        <v>150</v>
      </c>
      <c r="J4" s="176" t="s">
        <v>49</v>
      </c>
      <c r="K4" s="148" t="s">
        <v>90</v>
      </c>
      <c r="L4" s="151" t="s">
        <v>22</v>
      </c>
    </row>
    <row r="5" spans="1:12" ht="24.75" customHeight="1">
      <c r="A5" s="162"/>
      <c r="B5" s="12">
        <v>2</v>
      </c>
      <c r="C5" s="4">
        <v>4230</v>
      </c>
      <c r="D5" s="4">
        <v>500</v>
      </c>
      <c r="E5" s="5">
        <v>787</v>
      </c>
      <c r="F5" s="3">
        <f aca="true" t="shared" si="0" ref="F5:F31">SUM(C5*9/100)</f>
        <v>380.7</v>
      </c>
      <c r="G5" s="4">
        <f aca="true" t="shared" si="1" ref="G5:G30">SUM(C6-C5)</f>
        <v>295</v>
      </c>
      <c r="H5" s="3">
        <f aca="true" t="shared" si="2" ref="H5:H31">SUM(C5+D5+E5-F5)</f>
        <v>5136.3</v>
      </c>
      <c r="I5" s="146"/>
      <c r="J5" s="155"/>
      <c r="K5" s="149"/>
      <c r="L5" s="152"/>
    </row>
    <row r="6" spans="1:12" ht="24.75" customHeight="1">
      <c r="A6" s="162"/>
      <c r="B6" s="12">
        <v>3</v>
      </c>
      <c r="C6" s="4">
        <v>4525</v>
      </c>
      <c r="D6" s="4">
        <v>500</v>
      </c>
      <c r="E6" s="5">
        <v>787</v>
      </c>
      <c r="F6" s="3">
        <f t="shared" si="0"/>
        <v>407.25</v>
      </c>
      <c r="G6" s="4">
        <f t="shared" si="1"/>
        <v>295</v>
      </c>
      <c r="H6" s="3">
        <f t="shared" si="2"/>
        <v>5404.75</v>
      </c>
      <c r="I6" s="146"/>
      <c r="J6" s="155" t="s">
        <v>50</v>
      </c>
      <c r="K6" s="149"/>
      <c r="L6" s="152"/>
    </row>
    <row r="7" spans="1:12" ht="24.75" customHeight="1" thickBot="1">
      <c r="A7" s="163"/>
      <c r="B7" s="13">
        <v>4</v>
      </c>
      <c r="C7" s="6">
        <v>4820</v>
      </c>
      <c r="D7" s="6">
        <v>500</v>
      </c>
      <c r="E7" s="15">
        <v>787</v>
      </c>
      <c r="F7" s="7">
        <f t="shared" si="0"/>
        <v>433.8</v>
      </c>
      <c r="G7" s="6">
        <f t="shared" si="1"/>
        <v>295</v>
      </c>
      <c r="H7" s="7">
        <f t="shared" si="2"/>
        <v>5673.2</v>
      </c>
      <c r="I7" s="147"/>
      <c r="J7" s="156"/>
      <c r="K7" s="150"/>
      <c r="L7" s="153"/>
    </row>
    <row r="8" spans="1:12" ht="24.75" customHeight="1">
      <c r="A8" s="161" t="s">
        <v>8</v>
      </c>
      <c r="B8" s="11">
        <v>1</v>
      </c>
      <c r="C8" s="8">
        <v>5115</v>
      </c>
      <c r="D8" s="8">
        <v>500</v>
      </c>
      <c r="E8" s="9">
        <f>SUM(C8*20/100)</f>
        <v>1023</v>
      </c>
      <c r="F8" s="10">
        <f t="shared" si="0"/>
        <v>460.35</v>
      </c>
      <c r="G8" s="8">
        <f>SUM(C9-C8)</f>
        <v>325</v>
      </c>
      <c r="H8" s="10">
        <f t="shared" si="2"/>
        <v>6177.65</v>
      </c>
      <c r="I8" s="145">
        <v>200</v>
      </c>
      <c r="J8" s="176" t="s">
        <v>49</v>
      </c>
      <c r="K8" s="148" t="s">
        <v>16</v>
      </c>
      <c r="L8" s="151" t="s">
        <v>22</v>
      </c>
    </row>
    <row r="9" spans="1:12" ht="24.75" customHeight="1">
      <c r="A9" s="162"/>
      <c r="B9" s="12">
        <v>2</v>
      </c>
      <c r="C9" s="4">
        <v>5440</v>
      </c>
      <c r="D9" s="4">
        <v>500</v>
      </c>
      <c r="E9" s="5">
        <v>1023</v>
      </c>
      <c r="F9" s="3">
        <f t="shared" si="0"/>
        <v>489.6</v>
      </c>
      <c r="G9" s="4">
        <f t="shared" si="1"/>
        <v>325</v>
      </c>
      <c r="H9" s="3">
        <f t="shared" si="2"/>
        <v>6473.4</v>
      </c>
      <c r="I9" s="146"/>
      <c r="J9" s="155"/>
      <c r="K9" s="149"/>
      <c r="L9" s="152"/>
    </row>
    <row r="10" spans="1:12" ht="24.75" customHeight="1">
      <c r="A10" s="162"/>
      <c r="B10" s="12">
        <v>3</v>
      </c>
      <c r="C10" s="4">
        <v>5765</v>
      </c>
      <c r="D10" s="4">
        <v>500</v>
      </c>
      <c r="E10" s="5">
        <v>1023</v>
      </c>
      <c r="F10" s="3">
        <f t="shared" si="0"/>
        <v>518.85</v>
      </c>
      <c r="G10" s="4">
        <f t="shared" si="1"/>
        <v>325</v>
      </c>
      <c r="H10" s="3">
        <f t="shared" si="2"/>
        <v>6769.15</v>
      </c>
      <c r="I10" s="146"/>
      <c r="J10" s="155" t="s">
        <v>50</v>
      </c>
      <c r="K10" s="149"/>
      <c r="L10" s="152"/>
    </row>
    <row r="11" spans="1:12" ht="24.75" customHeight="1" thickBot="1">
      <c r="A11" s="163"/>
      <c r="B11" s="13">
        <v>4</v>
      </c>
      <c r="C11" s="6">
        <v>6090</v>
      </c>
      <c r="D11" s="6">
        <v>500</v>
      </c>
      <c r="E11" s="15">
        <v>1023</v>
      </c>
      <c r="F11" s="7">
        <f t="shared" si="0"/>
        <v>548.1</v>
      </c>
      <c r="G11" s="6">
        <f t="shared" si="1"/>
        <v>325</v>
      </c>
      <c r="H11" s="7">
        <f t="shared" si="2"/>
        <v>7064.9</v>
      </c>
      <c r="I11" s="147"/>
      <c r="J11" s="156"/>
      <c r="K11" s="150"/>
      <c r="L11" s="153"/>
    </row>
    <row r="12" spans="1:12" ht="24.75" customHeight="1">
      <c r="A12" s="161" t="s">
        <v>9</v>
      </c>
      <c r="B12" s="11">
        <v>1</v>
      </c>
      <c r="C12" s="8">
        <v>6415</v>
      </c>
      <c r="D12" s="8">
        <v>700</v>
      </c>
      <c r="E12" s="9">
        <f>SUM(C12*20/100)</f>
        <v>1283</v>
      </c>
      <c r="F12" s="10">
        <f t="shared" si="0"/>
        <v>577.35</v>
      </c>
      <c r="G12" s="8">
        <f>SUM(C13-C12)</f>
        <v>360</v>
      </c>
      <c r="H12" s="10">
        <f t="shared" si="2"/>
        <v>7820.65</v>
      </c>
      <c r="I12" s="145">
        <v>320</v>
      </c>
      <c r="J12" s="176" t="s">
        <v>37</v>
      </c>
      <c r="K12" s="148" t="s">
        <v>17</v>
      </c>
      <c r="L12" s="151" t="s">
        <v>22</v>
      </c>
    </row>
    <row r="13" spans="1:12" ht="24.75" customHeight="1">
      <c r="A13" s="162"/>
      <c r="B13" s="12">
        <v>2</v>
      </c>
      <c r="C13" s="4">
        <v>6775</v>
      </c>
      <c r="D13" s="4">
        <v>700</v>
      </c>
      <c r="E13" s="5">
        <v>1283</v>
      </c>
      <c r="F13" s="3">
        <f t="shared" si="0"/>
        <v>609.75</v>
      </c>
      <c r="G13" s="4">
        <f t="shared" si="1"/>
        <v>360</v>
      </c>
      <c r="H13" s="3">
        <f t="shared" si="2"/>
        <v>8148.25</v>
      </c>
      <c r="I13" s="146"/>
      <c r="J13" s="155"/>
      <c r="K13" s="149"/>
      <c r="L13" s="152"/>
    </row>
    <row r="14" spans="1:12" ht="24.75" customHeight="1">
      <c r="A14" s="162"/>
      <c r="B14" s="12">
        <v>3</v>
      </c>
      <c r="C14" s="4">
        <v>7135</v>
      </c>
      <c r="D14" s="4">
        <v>700</v>
      </c>
      <c r="E14" s="5">
        <v>1283</v>
      </c>
      <c r="F14" s="3">
        <f t="shared" si="0"/>
        <v>642.15</v>
      </c>
      <c r="G14" s="4">
        <f t="shared" si="1"/>
        <v>360</v>
      </c>
      <c r="H14" s="3">
        <f t="shared" si="2"/>
        <v>8475.85</v>
      </c>
      <c r="I14" s="146"/>
      <c r="J14" s="155" t="s">
        <v>38</v>
      </c>
      <c r="K14" s="149"/>
      <c r="L14" s="152"/>
    </row>
    <row r="15" spans="1:12" ht="24.75" customHeight="1" thickBot="1">
      <c r="A15" s="163"/>
      <c r="B15" s="13">
        <v>4</v>
      </c>
      <c r="C15" s="6">
        <v>7495</v>
      </c>
      <c r="D15" s="6">
        <v>700</v>
      </c>
      <c r="E15" s="15">
        <v>1283</v>
      </c>
      <c r="F15" s="7">
        <f t="shared" si="0"/>
        <v>674.55</v>
      </c>
      <c r="G15" s="6">
        <f t="shared" si="1"/>
        <v>360</v>
      </c>
      <c r="H15" s="7">
        <f t="shared" si="2"/>
        <v>8803.45</v>
      </c>
      <c r="I15" s="147"/>
      <c r="J15" s="156"/>
      <c r="K15" s="150"/>
      <c r="L15" s="153"/>
    </row>
    <row r="16" spans="1:12" ht="24.75" customHeight="1">
      <c r="A16" s="161" t="s">
        <v>10</v>
      </c>
      <c r="B16" s="11">
        <v>1</v>
      </c>
      <c r="C16" s="8">
        <v>7855</v>
      </c>
      <c r="D16" s="8">
        <v>700</v>
      </c>
      <c r="E16" s="9">
        <f>SUM(C16*20/100)</f>
        <v>1571</v>
      </c>
      <c r="F16" s="10">
        <f t="shared" si="0"/>
        <v>706.95</v>
      </c>
      <c r="G16" s="8">
        <f>SUM(C17-C16)</f>
        <v>380</v>
      </c>
      <c r="H16" s="10">
        <f t="shared" si="2"/>
        <v>9419.05</v>
      </c>
      <c r="I16" s="145">
        <v>400</v>
      </c>
      <c r="J16" s="176" t="s">
        <v>37</v>
      </c>
      <c r="K16" s="148" t="s">
        <v>18</v>
      </c>
      <c r="L16" s="151" t="s">
        <v>22</v>
      </c>
    </row>
    <row r="17" spans="1:12" ht="24.75" customHeight="1">
      <c r="A17" s="162"/>
      <c r="B17" s="12">
        <v>2</v>
      </c>
      <c r="C17" s="4">
        <v>8235</v>
      </c>
      <c r="D17" s="4">
        <v>700</v>
      </c>
      <c r="E17" s="5">
        <v>1571</v>
      </c>
      <c r="F17" s="3">
        <f t="shared" si="0"/>
        <v>741.15</v>
      </c>
      <c r="G17" s="4">
        <f t="shared" si="1"/>
        <v>380</v>
      </c>
      <c r="H17" s="3">
        <f t="shared" si="2"/>
        <v>9764.85</v>
      </c>
      <c r="I17" s="146"/>
      <c r="J17" s="155"/>
      <c r="K17" s="149"/>
      <c r="L17" s="152"/>
    </row>
    <row r="18" spans="1:12" ht="24.75" customHeight="1">
      <c r="A18" s="162"/>
      <c r="B18" s="12">
        <v>3</v>
      </c>
      <c r="C18" s="4">
        <v>8615</v>
      </c>
      <c r="D18" s="4">
        <v>700</v>
      </c>
      <c r="E18" s="5">
        <v>1571</v>
      </c>
      <c r="F18" s="3">
        <f t="shared" si="0"/>
        <v>775.35</v>
      </c>
      <c r="G18" s="4">
        <f t="shared" si="1"/>
        <v>380</v>
      </c>
      <c r="H18" s="3">
        <f t="shared" si="2"/>
        <v>10110.65</v>
      </c>
      <c r="I18" s="146"/>
      <c r="J18" s="155" t="s">
        <v>38</v>
      </c>
      <c r="K18" s="149"/>
      <c r="L18" s="152"/>
    </row>
    <row r="19" spans="1:12" ht="24.75" customHeight="1" thickBot="1">
      <c r="A19" s="163"/>
      <c r="B19" s="13">
        <v>4</v>
      </c>
      <c r="C19" s="6">
        <v>8995</v>
      </c>
      <c r="D19" s="6">
        <v>700</v>
      </c>
      <c r="E19" s="15">
        <v>1571</v>
      </c>
      <c r="F19" s="7">
        <f t="shared" si="0"/>
        <v>809.55</v>
      </c>
      <c r="G19" s="6">
        <f t="shared" si="1"/>
        <v>380</v>
      </c>
      <c r="H19" s="7">
        <f t="shared" si="2"/>
        <v>10456.45</v>
      </c>
      <c r="I19" s="147"/>
      <c r="J19" s="156"/>
      <c r="K19" s="150"/>
      <c r="L19" s="153"/>
    </row>
    <row r="20" spans="1:12" ht="24.75" customHeight="1">
      <c r="A20" s="161" t="s">
        <v>11</v>
      </c>
      <c r="B20" s="11">
        <v>1</v>
      </c>
      <c r="C20" s="8">
        <v>9375</v>
      </c>
      <c r="D20" s="8">
        <v>700</v>
      </c>
      <c r="E20" s="9">
        <f>SUM(C20*20/100)</f>
        <v>1875</v>
      </c>
      <c r="F20" s="10">
        <f t="shared" si="0"/>
        <v>843.75</v>
      </c>
      <c r="G20" s="8">
        <f>SUM(C21-C20)</f>
        <v>440</v>
      </c>
      <c r="H20" s="10">
        <f t="shared" si="2"/>
        <v>11106.25</v>
      </c>
      <c r="I20" s="145">
        <v>400</v>
      </c>
      <c r="J20" s="176" t="s">
        <v>37</v>
      </c>
      <c r="K20" s="148" t="s">
        <v>19</v>
      </c>
      <c r="L20" s="151" t="s">
        <v>22</v>
      </c>
    </row>
    <row r="21" spans="1:12" ht="24.75" customHeight="1">
      <c r="A21" s="162"/>
      <c r="B21" s="12">
        <v>2</v>
      </c>
      <c r="C21" s="4">
        <v>9815</v>
      </c>
      <c r="D21" s="4">
        <v>700</v>
      </c>
      <c r="E21" s="5">
        <v>1875</v>
      </c>
      <c r="F21" s="3">
        <f t="shared" si="0"/>
        <v>883.35</v>
      </c>
      <c r="G21" s="4">
        <f t="shared" si="1"/>
        <v>440</v>
      </c>
      <c r="H21" s="3">
        <f t="shared" si="2"/>
        <v>11506.65</v>
      </c>
      <c r="I21" s="146"/>
      <c r="J21" s="155"/>
      <c r="K21" s="149"/>
      <c r="L21" s="152"/>
    </row>
    <row r="22" spans="1:12" ht="24.75" customHeight="1">
      <c r="A22" s="162"/>
      <c r="B22" s="12">
        <v>3</v>
      </c>
      <c r="C22" s="4">
        <v>10255</v>
      </c>
      <c r="D22" s="4">
        <v>700</v>
      </c>
      <c r="E22" s="5">
        <v>1875</v>
      </c>
      <c r="F22" s="3">
        <f t="shared" si="0"/>
        <v>922.95</v>
      </c>
      <c r="G22" s="4">
        <f t="shared" si="1"/>
        <v>440</v>
      </c>
      <c r="H22" s="3">
        <f t="shared" si="2"/>
        <v>11907.05</v>
      </c>
      <c r="I22" s="146"/>
      <c r="J22" s="155" t="s">
        <v>38</v>
      </c>
      <c r="K22" s="149"/>
      <c r="L22" s="152"/>
    </row>
    <row r="23" spans="1:12" ht="24.75" customHeight="1" thickBot="1">
      <c r="A23" s="163"/>
      <c r="B23" s="13">
        <v>4</v>
      </c>
      <c r="C23" s="6">
        <v>10695</v>
      </c>
      <c r="D23" s="6">
        <v>700</v>
      </c>
      <c r="E23" s="15">
        <v>1875</v>
      </c>
      <c r="F23" s="7">
        <f t="shared" si="0"/>
        <v>962.55</v>
      </c>
      <c r="G23" s="6">
        <f t="shared" si="1"/>
        <v>440</v>
      </c>
      <c r="H23" s="7">
        <f t="shared" si="2"/>
        <v>12307.45</v>
      </c>
      <c r="I23" s="147"/>
      <c r="J23" s="156"/>
      <c r="K23" s="150"/>
      <c r="L23" s="153"/>
    </row>
    <row r="24" spans="1:12" ht="24.75" customHeight="1">
      <c r="A24" s="161" t="s">
        <v>12</v>
      </c>
      <c r="B24" s="11">
        <v>1</v>
      </c>
      <c r="C24" s="8">
        <v>11135</v>
      </c>
      <c r="D24" s="8">
        <v>700</v>
      </c>
      <c r="E24" s="9">
        <f>SUM(C24*20/100)</f>
        <v>2227</v>
      </c>
      <c r="F24" s="10">
        <f t="shared" si="0"/>
        <v>1002.15</v>
      </c>
      <c r="G24" s="8">
        <f>SUM(C25-C24)</f>
        <v>505</v>
      </c>
      <c r="H24" s="10">
        <f t="shared" si="2"/>
        <v>13059.85</v>
      </c>
      <c r="I24" s="145">
        <v>600</v>
      </c>
      <c r="J24" s="176" t="s">
        <v>37</v>
      </c>
      <c r="K24" s="148" t="s">
        <v>20</v>
      </c>
      <c r="L24" s="151" t="s">
        <v>22</v>
      </c>
    </row>
    <row r="25" spans="1:12" ht="24.75" customHeight="1">
      <c r="A25" s="162"/>
      <c r="B25" s="12">
        <v>2</v>
      </c>
      <c r="C25" s="4">
        <v>11640</v>
      </c>
      <c r="D25" s="4">
        <v>700</v>
      </c>
      <c r="E25" s="5">
        <v>2227</v>
      </c>
      <c r="F25" s="3">
        <f t="shared" si="0"/>
        <v>1047.6</v>
      </c>
      <c r="G25" s="4">
        <f t="shared" si="1"/>
        <v>505</v>
      </c>
      <c r="H25" s="3">
        <f t="shared" si="2"/>
        <v>13519.4</v>
      </c>
      <c r="I25" s="146"/>
      <c r="J25" s="155"/>
      <c r="K25" s="149"/>
      <c r="L25" s="152"/>
    </row>
    <row r="26" spans="1:12" ht="24.75" customHeight="1">
      <c r="A26" s="162"/>
      <c r="B26" s="12">
        <v>3</v>
      </c>
      <c r="C26" s="4">
        <v>12145</v>
      </c>
      <c r="D26" s="4">
        <v>700</v>
      </c>
      <c r="E26" s="5">
        <v>2227</v>
      </c>
      <c r="F26" s="3">
        <f t="shared" si="0"/>
        <v>1093.05</v>
      </c>
      <c r="G26" s="4">
        <f t="shared" si="1"/>
        <v>505</v>
      </c>
      <c r="H26" s="3">
        <f t="shared" si="2"/>
        <v>13978.95</v>
      </c>
      <c r="I26" s="146"/>
      <c r="J26" s="155" t="s">
        <v>38</v>
      </c>
      <c r="K26" s="149"/>
      <c r="L26" s="152"/>
    </row>
    <row r="27" spans="1:12" ht="24.75" customHeight="1" thickBot="1">
      <c r="A27" s="163"/>
      <c r="B27" s="13">
        <v>4</v>
      </c>
      <c r="C27" s="6">
        <v>12650</v>
      </c>
      <c r="D27" s="6">
        <v>700</v>
      </c>
      <c r="E27" s="15">
        <v>2227</v>
      </c>
      <c r="F27" s="7">
        <f t="shared" si="0"/>
        <v>1138.5</v>
      </c>
      <c r="G27" s="6">
        <f t="shared" si="1"/>
        <v>505</v>
      </c>
      <c r="H27" s="7">
        <f t="shared" si="2"/>
        <v>14438.5</v>
      </c>
      <c r="I27" s="147"/>
      <c r="J27" s="156"/>
      <c r="K27" s="150"/>
      <c r="L27" s="153"/>
    </row>
    <row r="28" spans="1:12" ht="24.75" customHeight="1">
      <c r="A28" s="161" t="s">
        <v>13</v>
      </c>
      <c r="B28" s="11">
        <v>1</v>
      </c>
      <c r="C28" s="8">
        <v>13155</v>
      </c>
      <c r="D28" s="8">
        <v>700</v>
      </c>
      <c r="E28" s="9">
        <f>SUM(C28*20/100)</f>
        <v>2631</v>
      </c>
      <c r="F28" s="10">
        <f t="shared" si="0"/>
        <v>1183.95</v>
      </c>
      <c r="G28" s="8">
        <f>SUM(C29-C28)</f>
        <v>560</v>
      </c>
      <c r="H28" s="10">
        <f t="shared" si="2"/>
        <v>15302.05</v>
      </c>
      <c r="I28" s="145">
        <v>600</v>
      </c>
      <c r="J28" s="176" t="s">
        <v>37</v>
      </c>
      <c r="K28" s="148" t="s">
        <v>21</v>
      </c>
      <c r="L28" s="151" t="s">
        <v>24</v>
      </c>
    </row>
    <row r="29" spans="1:12" ht="24.75" customHeight="1">
      <c r="A29" s="162"/>
      <c r="B29" s="12">
        <v>2</v>
      </c>
      <c r="C29" s="4">
        <v>13715</v>
      </c>
      <c r="D29" s="4">
        <v>700</v>
      </c>
      <c r="E29" s="5">
        <v>2631</v>
      </c>
      <c r="F29" s="3">
        <f t="shared" si="0"/>
        <v>1234.35</v>
      </c>
      <c r="G29" s="4">
        <f t="shared" si="1"/>
        <v>560</v>
      </c>
      <c r="H29" s="3">
        <f t="shared" si="2"/>
        <v>15811.65</v>
      </c>
      <c r="I29" s="146"/>
      <c r="J29" s="155"/>
      <c r="K29" s="149"/>
      <c r="L29" s="152"/>
    </row>
    <row r="30" spans="1:12" ht="24.75" customHeight="1">
      <c r="A30" s="162"/>
      <c r="B30" s="12">
        <v>3</v>
      </c>
      <c r="C30" s="4">
        <v>14275</v>
      </c>
      <c r="D30" s="4">
        <v>700</v>
      </c>
      <c r="E30" s="5">
        <v>2631</v>
      </c>
      <c r="F30" s="3">
        <f t="shared" si="0"/>
        <v>1284.75</v>
      </c>
      <c r="G30" s="4">
        <f t="shared" si="1"/>
        <v>560</v>
      </c>
      <c r="H30" s="3">
        <f t="shared" si="2"/>
        <v>16321.25</v>
      </c>
      <c r="I30" s="146"/>
      <c r="J30" s="155" t="s">
        <v>38</v>
      </c>
      <c r="K30" s="149"/>
      <c r="L30" s="152"/>
    </row>
    <row r="31" spans="1:12" ht="24.75" customHeight="1" thickBot="1">
      <c r="A31" s="163"/>
      <c r="B31" s="13">
        <v>4</v>
      </c>
      <c r="C31" s="6">
        <v>14835</v>
      </c>
      <c r="D31" s="6">
        <v>700</v>
      </c>
      <c r="E31" s="15">
        <v>2631</v>
      </c>
      <c r="F31" s="7">
        <f t="shared" si="0"/>
        <v>1335.15</v>
      </c>
      <c r="G31" s="6">
        <f>SUM(C31-C30)</f>
        <v>560</v>
      </c>
      <c r="H31" s="7">
        <f t="shared" si="2"/>
        <v>16830.85</v>
      </c>
      <c r="I31" s="147"/>
      <c r="J31" s="156"/>
      <c r="K31" s="150"/>
      <c r="L31" s="153"/>
    </row>
    <row r="32" ht="12.75">
      <c r="E32" s="19"/>
    </row>
    <row r="33" spans="1:12" ht="15.75">
      <c r="A33" s="177" t="s">
        <v>28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</sheetData>
  <sheetProtection password="DBEE" sheet="1"/>
  <mergeCells count="56">
    <mergeCell ref="J6:J7"/>
    <mergeCell ref="J10:J11"/>
    <mergeCell ref="J20:J21"/>
    <mergeCell ref="J18:J19"/>
    <mergeCell ref="I20:I23"/>
    <mergeCell ref="A33:L33"/>
    <mergeCell ref="J24:J25"/>
    <mergeCell ref="J26:J27"/>
    <mergeCell ref="J28:J29"/>
    <mergeCell ref="J30:J31"/>
    <mergeCell ref="I4:I7"/>
    <mergeCell ref="I8:I11"/>
    <mergeCell ref="I12:I15"/>
    <mergeCell ref="I16:I19"/>
    <mergeCell ref="A20:A23"/>
    <mergeCell ref="J4:J5"/>
    <mergeCell ref="J8:J9"/>
    <mergeCell ref="J12:J13"/>
    <mergeCell ref="J14:J15"/>
    <mergeCell ref="J16:J17"/>
    <mergeCell ref="G2:G3"/>
    <mergeCell ref="A28:A31"/>
    <mergeCell ref="A4:A7"/>
    <mergeCell ref="A8:A11"/>
    <mergeCell ref="A12:A15"/>
    <mergeCell ref="A16:A19"/>
    <mergeCell ref="A2:A3"/>
    <mergeCell ref="B2:B3"/>
    <mergeCell ref="C2:C3"/>
    <mergeCell ref="D2:D3"/>
    <mergeCell ref="A24:A27"/>
    <mergeCell ref="K8:K11"/>
    <mergeCell ref="L8:L11"/>
    <mergeCell ref="H2:H3"/>
    <mergeCell ref="I2:I3"/>
    <mergeCell ref="K4:K7"/>
    <mergeCell ref="L4:L7"/>
    <mergeCell ref="J2:J3"/>
    <mergeCell ref="K2:K3"/>
    <mergeCell ref="L2:L3"/>
    <mergeCell ref="A1:L1"/>
    <mergeCell ref="K20:K23"/>
    <mergeCell ref="L20:L23"/>
    <mergeCell ref="K12:K15"/>
    <mergeCell ref="L12:L15"/>
    <mergeCell ref="K16:K19"/>
    <mergeCell ref="L16:L19"/>
    <mergeCell ref="J22:J23"/>
    <mergeCell ref="E2:E3"/>
    <mergeCell ref="F2:F3"/>
    <mergeCell ref="I24:I27"/>
    <mergeCell ref="I28:I31"/>
    <mergeCell ref="K24:K27"/>
    <mergeCell ref="L24:L27"/>
    <mergeCell ref="K28:K31"/>
    <mergeCell ref="L28:L31"/>
  </mergeCells>
  <printOptions horizontalCentered="1" verticalCentered="1"/>
  <pageMargins left="0.07874015748031496" right="0.07874015748031496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rightToLeft="1" zoomScalePageLayoutView="0" workbookViewId="0" topLeftCell="A13">
      <selection activeCell="C15" sqref="C15"/>
    </sheetView>
  </sheetViews>
  <sheetFormatPr defaultColWidth="9.140625" defaultRowHeight="12.75"/>
  <cols>
    <col min="1" max="1" width="7.7109375" style="1" customWidth="1"/>
    <col min="2" max="2" width="6.28125" style="1" customWidth="1"/>
    <col min="3" max="3" width="7.57421875" style="1" customWidth="1"/>
    <col min="4" max="4" width="6.421875" style="1" customWidth="1"/>
    <col min="5" max="5" width="7.7109375" style="1" customWidth="1"/>
    <col min="6" max="6" width="10.28125" style="1" customWidth="1"/>
    <col min="7" max="7" width="9.421875" style="1" customWidth="1"/>
    <col min="8" max="8" width="9.28125" style="1" customWidth="1"/>
    <col min="9" max="9" width="10.28125" style="1" customWidth="1"/>
    <col min="10" max="10" width="6.140625" style="1" customWidth="1"/>
    <col min="11" max="11" width="9.421875" style="1" customWidth="1"/>
    <col min="12" max="12" width="4.140625" style="1" customWidth="1"/>
    <col min="13" max="13" width="4.28125" style="1" customWidth="1"/>
    <col min="14" max="16384" width="9.140625" style="1" customWidth="1"/>
  </cols>
  <sheetData>
    <row r="1" spans="1:13" ht="25.5" customHeight="1" thickBot="1">
      <c r="A1" s="181" t="s">
        <v>41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24.75" customHeight="1">
      <c r="A2" s="172" t="s">
        <v>0</v>
      </c>
      <c r="B2" s="174" t="s">
        <v>1</v>
      </c>
      <c r="C2" s="157" t="s">
        <v>26</v>
      </c>
      <c r="D2" s="157" t="s">
        <v>4</v>
      </c>
      <c r="E2" s="157" t="s">
        <v>3</v>
      </c>
      <c r="F2" s="157" t="s">
        <v>5</v>
      </c>
      <c r="G2" s="159" t="s">
        <v>6</v>
      </c>
      <c r="H2" s="157" t="s">
        <v>14</v>
      </c>
      <c r="I2" s="178" t="s">
        <v>39</v>
      </c>
      <c r="J2" s="166" t="s">
        <v>40</v>
      </c>
      <c r="K2" s="157" t="s">
        <v>15</v>
      </c>
      <c r="L2" s="168" t="s">
        <v>27</v>
      </c>
      <c r="M2" s="170" t="s">
        <v>30</v>
      </c>
    </row>
    <row r="3" spans="1:13" ht="27.75" customHeight="1" thickBot="1">
      <c r="A3" s="173"/>
      <c r="B3" s="175"/>
      <c r="C3" s="158"/>
      <c r="D3" s="158"/>
      <c r="E3" s="158"/>
      <c r="F3" s="158"/>
      <c r="G3" s="160"/>
      <c r="H3" s="158"/>
      <c r="I3" s="179"/>
      <c r="J3" s="180"/>
      <c r="K3" s="158"/>
      <c r="L3" s="169"/>
      <c r="M3" s="171"/>
    </row>
    <row r="4" spans="1:13" ht="24.75" customHeight="1">
      <c r="A4" s="161" t="s">
        <v>7</v>
      </c>
      <c r="B4" s="11">
        <v>1</v>
      </c>
      <c r="C4" s="8">
        <v>4670</v>
      </c>
      <c r="D4" s="8">
        <v>700</v>
      </c>
      <c r="E4" s="8">
        <f>SUM(C4*20/100)</f>
        <v>934</v>
      </c>
      <c r="F4" s="10">
        <f>SUM(C4*9/100)</f>
        <v>420.3</v>
      </c>
      <c r="G4" s="9">
        <f aca="true" t="shared" si="0" ref="G4:G30">SUM(C5-C4)</f>
        <v>360</v>
      </c>
      <c r="H4" s="10">
        <f>SUM(C4+D4+E4-F4)</f>
        <v>5883.7</v>
      </c>
      <c r="I4" s="10">
        <f>SUM(H4+750)</f>
        <v>6633.7</v>
      </c>
      <c r="J4" s="145">
        <v>320</v>
      </c>
      <c r="K4" s="176" t="s">
        <v>37</v>
      </c>
      <c r="L4" s="148" t="s">
        <v>17</v>
      </c>
      <c r="M4" s="151" t="s">
        <v>22</v>
      </c>
    </row>
    <row r="5" spans="1:13" ht="24.75" customHeight="1">
      <c r="A5" s="162"/>
      <c r="B5" s="12">
        <v>2</v>
      </c>
      <c r="C5" s="4">
        <v>5030</v>
      </c>
      <c r="D5" s="4">
        <v>700</v>
      </c>
      <c r="E5" s="5">
        <f>SUM(C4*20/100)</f>
        <v>934</v>
      </c>
      <c r="F5" s="3">
        <f aca="true" t="shared" si="1" ref="F5:F31">SUM(C5*9/100)</f>
        <v>452.7</v>
      </c>
      <c r="G5" s="5">
        <f t="shared" si="0"/>
        <v>360</v>
      </c>
      <c r="H5" s="3">
        <f aca="true" t="shared" si="2" ref="H5:H31">SUM(C5+D5+E5-F5)</f>
        <v>6211.3</v>
      </c>
      <c r="I5" s="3">
        <f aca="true" t="shared" si="3" ref="I5:I31">SUM(H5+750)</f>
        <v>6961.3</v>
      </c>
      <c r="J5" s="146"/>
      <c r="K5" s="155"/>
      <c r="L5" s="149"/>
      <c r="M5" s="152"/>
    </row>
    <row r="6" spans="1:13" ht="24.75" customHeight="1">
      <c r="A6" s="162"/>
      <c r="B6" s="12">
        <v>3</v>
      </c>
      <c r="C6" s="4">
        <v>5390</v>
      </c>
      <c r="D6" s="4">
        <v>700</v>
      </c>
      <c r="E6" s="5">
        <f>SUM(C4*20/100)</f>
        <v>934</v>
      </c>
      <c r="F6" s="3">
        <f t="shared" si="1"/>
        <v>485.1</v>
      </c>
      <c r="G6" s="5">
        <f t="shared" si="0"/>
        <v>360</v>
      </c>
      <c r="H6" s="3">
        <f t="shared" si="2"/>
        <v>6538.9</v>
      </c>
      <c r="I6" s="3">
        <f t="shared" si="3"/>
        <v>7288.9</v>
      </c>
      <c r="J6" s="146"/>
      <c r="K6" s="155" t="s">
        <v>38</v>
      </c>
      <c r="L6" s="149"/>
      <c r="M6" s="152"/>
    </row>
    <row r="7" spans="1:13" ht="24.75" customHeight="1" thickBot="1">
      <c r="A7" s="163"/>
      <c r="B7" s="13">
        <v>4</v>
      </c>
      <c r="C7" s="6">
        <v>5750</v>
      </c>
      <c r="D7" s="6">
        <v>700</v>
      </c>
      <c r="E7" s="15">
        <f>SUM(C4*20/100)</f>
        <v>934</v>
      </c>
      <c r="F7" s="7">
        <f t="shared" si="1"/>
        <v>517.5</v>
      </c>
      <c r="G7" s="15">
        <f t="shared" si="0"/>
        <v>360</v>
      </c>
      <c r="H7" s="7">
        <f t="shared" si="2"/>
        <v>6866.5</v>
      </c>
      <c r="I7" s="7">
        <f t="shared" si="3"/>
        <v>7616.5</v>
      </c>
      <c r="J7" s="147"/>
      <c r="K7" s="156"/>
      <c r="L7" s="150"/>
      <c r="M7" s="153"/>
    </row>
    <row r="8" spans="1:13" ht="24.75" customHeight="1">
      <c r="A8" s="161" t="s">
        <v>8</v>
      </c>
      <c r="B8" s="11">
        <v>1</v>
      </c>
      <c r="C8" s="8">
        <v>6110</v>
      </c>
      <c r="D8" s="8">
        <v>700</v>
      </c>
      <c r="E8" s="9">
        <f>SUM(C8*20/100)</f>
        <v>1222</v>
      </c>
      <c r="F8" s="10">
        <f t="shared" si="1"/>
        <v>549.9</v>
      </c>
      <c r="G8" s="9">
        <f t="shared" si="0"/>
        <v>380</v>
      </c>
      <c r="H8" s="10">
        <f t="shared" si="2"/>
        <v>7482.1</v>
      </c>
      <c r="I8" s="10">
        <f t="shared" si="3"/>
        <v>8232.1</v>
      </c>
      <c r="J8" s="145">
        <v>320</v>
      </c>
      <c r="K8" s="176" t="s">
        <v>37</v>
      </c>
      <c r="L8" s="148" t="s">
        <v>17</v>
      </c>
      <c r="M8" s="151" t="s">
        <v>22</v>
      </c>
    </row>
    <row r="9" spans="1:13" ht="24.75" customHeight="1">
      <c r="A9" s="162"/>
      <c r="B9" s="12">
        <v>2</v>
      </c>
      <c r="C9" s="4">
        <v>6490</v>
      </c>
      <c r="D9" s="4">
        <v>700</v>
      </c>
      <c r="E9" s="5">
        <f>SUM(C8*20/100)</f>
        <v>1222</v>
      </c>
      <c r="F9" s="3">
        <f t="shared" si="1"/>
        <v>584.1</v>
      </c>
      <c r="G9" s="5">
        <f t="shared" si="0"/>
        <v>380</v>
      </c>
      <c r="H9" s="3">
        <f t="shared" si="2"/>
        <v>7827.9</v>
      </c>
      <c r="I9" s="3">
        <f t="shared" si="3"/>
        <v>8577.9</v>
      </c>
      <c r="J9" s="146"/>
      <c r="K9" s="155"/>
      <c r="L9" s="149"/>
      <c r="M9" s="152"/>
    </row>
    <row r="10" spans="1:13" ht="24.75" customHeight="1">
      <c r="A10" s="162"/>
      <c r="B10" s="12">
        <v>3</v>
      </c>
      <c r="C10" s="4">
        <v>6870</v>
      </c>
      <c r="D10" s="4">
        <v>700</v>
      </c>
      <c r="E10" s="5">
        <f>SUM(C8*20/100)</f>
        <v>1222</v>
      </c>
      <c r="F10" s="3">
        <f t="shared" si="1"/>
        <v>618.3</v>
      </c>
      <c r="G10" s="5">
        <f t="shared" si="0"/>
        <v>380</v>
      </c>
      <c r="H10" s="3">
        <f t="shared" si="2"/>
        <v>8173.7</v>
      </c>
      <c r="I10" s="3">
        <f t="shared" si="3"/>
        <v>8923.7</v>
      </c>
      <c r="J10" s="146"/>
      <c r="K10" s="155" t="s">
        <v>38</v>
      </c>
      <c r="L10" s="149"/>
      <c r="M10" s="152"/>
    </row>
    <row r="11" spans="1:13" ht="24.75" customHeight="1" thickBot="1">
      <c r="A11" s="163"/>
      <c r="B11" s="13">
        <v>4</v>
      </c>
      <c r="C11" s="6">
        <v>7250</v>
      </c>
      <c r="D11" s="6">
        <v>700</v>
      </c>
      <c r="E11" s="15">
        <f>SUM(C8*20/100)</f>
        <v>1222</v>
      </c>
      <c r="F11" s="7">
        <f t="shared" si="1"/>
        <v>652.5</v>
      </c>
      <c r="G11" s="15">
        <f t="shared" si="0"/>
        <v>380</v>
      </c>
      <c r="H11" s="7">
        <f t="shared" si="2"/>
        <v>8519.5</v>
      </c>
      <c r="I11" s="7">
        <f t="shared" si="3"/>
        <v>9269.5</v>
      </c>
      <c r="J11" s="147"/>
      <c r="K11" s="156"/>
      <c r="L11" s="150"/>
      <c r="M11" s="153"/>
    </row>
    <row r="12" spans="1:13" ht="24.75" customHeight="1">
      <c r="A12" s="161" t="s">
        <v>9</v>
      </c>
      <c r="B12" s="11">
        <v>1</v>
      </c>
      <c r="C12" s="8">
        <v>7630</v>
      </c>
      <c r="D12" s="8">
        <v>700</v>
      </c>
      <c r="E12" s="9">
        <f>SUM(C12*20/100)</f>
        <v>1526</v>
      </c>
      <c r="F12" s="10">
        <f t="shared" si="1"/>
        <v>686.7</v>
      </c>
      <c r="G12" s="9">
        <f t="shared" si="0"/>
        <v>410</v>
      </c>
      <c r="H12" s="10">
        <f t="shared" si="2"/>
        <v>9169.3</v>
      </c>
      <c r="I12" s="10">
        <f t="shared" si="3"/>
        <v>9919.3</v>
      </c>
      <c r="J12" s="145">
        <v>400</v>
      </c>
      <c r="K12" s="176" t="s">
        <v>37</v>
      </c>
      <c r="L12" s="148" t="s">
        <v>18</v>
      </c>
      <c r="M12" s="151" t="s">
        <v>22</v>
      </c>
    </row>
    <row r="13" spans="1:13" ht="24.75" customHeight="1">
      <c r="A13" s="162"/>
      <c r="B13" s="12">
        <v>2</v>
      </c>
      <c r="C13" s="4">
        <v>8040</v>
      </c>
      <c r="D13" s="4">
        <v>700</v>
      </c>
      <c r="E13" s="5">
        <f>SUM(C12*20/100)</f>
        <v>1526</v>
      </c>
      <c r="F13" s="3">
        <f t="shared" si="1"/>
        <v>723.6</v>
      </c>
      <c r="G13" s="5">
        <f t="shared" si="0"/>
        <v>410</v>
      </c>
      <c r="H13" s="3">
        <f t="shared" si="2"/>
        <v>9542.4</v>
      </c>
      <c r="I13" s="3">
        <f t="shared" si="3"/>
        <v>10292.4</v>
      </c>
      <c r="J13" s="146"/>
      <c r="K13" s="155"/>
      <c r="L13" s="149"/>
      <c r="M13" s="152"/>
    </row>
    <row r="14" spans="1:13" ht="24.75" customHeight="1">
      <c r="A14" s="162"/>
      <c r="B14" s="12">
        <v>3</v>
      </c>
      <c r="C14" s="4">
        <v>8450</v>
      </c>
      <c r="D14" s="4">
        <v>700</v>
      </c>
      <c r="E14" s="5">
        <f>SUM(C12*20/100)</f>
        <v>1526</v>
      </c>
      <c r="F14" s="3">
        <f t="shared" si="1"/>
        <v>760.5</v>
      </c>
      <c r="G14" s="5">
        <f t="shared" si="0"/>
        <v>410</v>
      </c>
      <c r="H14" s="3">
        <f t="shared" si="2"/>
        <v>9915.5</v>
      </c>
      <c r="I14" s="3">
        <f t="shared" si="3"/>
        <v>10665.5</v>
      </c>
      <c r="J14" s="146"/>
      <c r="K14" s="155" t="s">
        <v>38</v>
      </c>
      <c r="L14" s="149"/>
      <c r="M14" s="152"/>
    </row>
    <row r="15" spans="1:13" ht="24.75" customHeight="1" thickBot="1">
      <c r="A15" s="163"/>
      <c r="B15" s="13">
        <v>4</v>
      </c>
      <c r="C15" s="6">
        <v>8860</v>
      </c>
      <c r="D15" s="6">
        <v>700</v>
      </c>
      <c r="E15" s="15">
        <f>SUM(C12*20/100)</f>
        <v>1526</v>
      </c>
      <c r="F15" s="7">
        <f t="shared" si="1"/>
        <v>797.4</v>
      </c>
      <c r="G15" s="15">
        <f t="shared" si="0"/>
        <v>410</v>
      </c>
      <c r="H15" s="7">
        <f t="shared" si="2"/>
        <v>10288.6</v>
      </c>
      <c r="I15" s="7">
        <f t="shared" si="3"/>
        <v>11038.6</v>
      </c>
      <c r="J15" s="147"/>
      <c r="K15" s="156"/>
      <c r="L15" s="150"/>
      <c r="M15" s="153"/>
    </row>
    <row r="16" spans="1:13" ht="24.75" customHeight="1">
      <c r="A16" s="161" t="s">
        <v>10</v>
      </c>
      <c r="B16" s="11">
        <v>1</v>
      </c>
      <c r="C16" s="8">
        <v>9270</v>
      </c>
      <c r="D16" s="8">
        <v>700</v>
      </c>
      <c r="E16" s="9">
        <f>SUM(C16*20/100)</f>
        <v>1854</v>
      </c>
      <c r="F16" s="10">
        <f t="shared" si="1"/>
        <v>834.3</v>
      </c>
      <c r="G16" s="9">
        <f t="shared" si="0"/>
        <v>440</v>
      </c>
      <c r="H16" s="10">
        <f t="shared" si="2"/>
        <v>10989.7</v>
      </c>
      <c r="I16" s="10">
        <f t="shared" si="3"/>
        <v>11739.7</v>
      </c>
      <c r="J16" s="145">
        <v>400</v>
      </c>
      <c r="K16" s="176" t="s">
        <v>37</v>
      </c>
      <c r="L16" s="148" t="s">
        <v>19</v>
      </c>
      <c r="M16" s="151" t="s">
        <v>22</v>
      </c>
    </row>
    <row r="17" spans="1:13" ht="24.75" customHeight="1">
      <c r="A17" s="162"/>
      <c r="B17" s="12">
        <v>2</v>
      </c>
      <c r="C17" s="4">
        <v>9710</v>
      </c>
      <c r="D17" s="4">
        <v>700</v>
      </c>
      <c r="E17" s="5">
        <f>SUM(C16*20/100)</f>
        <v>1854</v>
      </c>
      <c r="F17" s="3">
        <f t="shared" si="1"/>
        <v>873.9</v>
      </c>
      <c r="G17" s="5">
        <f t="shared" si="0"/>
        <v>440</v>
      </c>
      <c r="H17" s="3">
        <f t="shared" si="2"/>
        <v>11390.1</v>
      </c>
      <c r="I17" s="3">
        <f t="shared" si="3"/>
        <v>12140.1</v>
      </c>
      <c r="J17" s="146"/>
      <c r="K17" s="155"/>
      <c r="L17" s="149"/>
      <c r="M17" s="152"/>
    </row>
    <row r="18" spans="1:13" ht="24.75" customHeight="1">
      <c r="A18" s="162"/>
      <c r="B18" s="12">
        <v>3</v>
      </c>
      <c r="C18" s="4">
        <v>10150</v>
      </c>
      <c r="D18" s="4">
        <v>700</v>
      </c>
      <c r="E18" s="5">
        <f>SUM(C16*20/100)</f>
        <v>1854</v>
      </c>
      <c r="F18" s="3">
        <f t="shared" si="1"/>
        <v>913.5</v>
      </c>
      <c r="G18" s="5">
        <f t="shared" si="0"/>
        <v>440</v>
      </c>
      <c r="H18" s="3">
        <f t="shared" si="2"/>
        <v>11790.5</v>
      </c>
      <c r="I18" s="3">
        <f t="shared" si="3"/>
        <v>12540.5</v>
      </c>
      <c r="J18" s="146"/>
      <c r="K18" s="155" t="s">
        <v>38</v>
      </c>
      <c r="L18" s="149"/>
      <c r="M18" s="152"/>
    </row>
    <row r="19" spans="1:13" ht="24.75" customHeight="1" thickBot="1">
      <c r="A19" s="163"/>
      <c r="B19" s="13">
        <v>4</v>
      </c>
      <c r="C19" s="6">
        <v>10590</v>
      </c>
      <c r="D19" s="6">
        <v>700</v>
      </c>
      <c r="E19" s="15">
        <f>SUM(C16*20/100)</f>
        <v>1854</v>
      </c>
      <c r="F19" s="7">
        <f t="shared" si="1"/>
        <v>953.1</v>
      </c>
      <c r="G19" s="15">
        <f t="shared" si="0"/>
        <v>440</v>
      </c>
      <c r="H19" s="7">
        <f t="shared" si="2"/>
        <v>12190.9</v>
      </c>
      <c r="I19" s="7">
        <f t="shared" si="3"/>
        <v>12940.9</v>
      </c>
      <c r="J19" s="147"/>
      <c r="K19" s="156"/>
      <c r="L19" s="150"/>
      <c r="M19" s="153"/>
    </row>
    <row r="20" spans="1:13" ht="24.75" customHeight="1">
      <c r="A20" s="161" t="s">
        <v>11</v>
      </c>
      <c r="B20" s="11">
        <v>1</v>
      </c>
      <c r="C20" s="8">
        <v>11030</v>
      </c>
      <c r="D20" s="8">
        <v>700</v>
      </c>
      <c r="E20" s="9">
        <f>SUM(C20*20/100)</f>
        <v>2206</v>
      </c>
      <c r="F20" s="10">
        <f t="shared" si="1"/>
        <v>992.7</v>
      </c>
      <c r="G20" s="9">
        <f t="shared" si="0"/>
        <v>505</v>
      </c>
      <c r="H20" s="10">
        <f t="shared" si="2"/>
        <v>12943.3</v>
      </c>
      <c r="I20" s="10">
        <f t="shared" si="3"/>
        <v>13693.3</v>
      </c>
      <c r="J20" s="145">
        <v>600</v>
      </c>
      <c r="K20" s="176" t="s">
        <v>37</v>
      </c>
      <c r="L20" s="148" t="s">
        <v>20</v>
      </c>
      <c r="M20" s="151" t="s">
        <v>22</v>
      </c>
    </row>
    <row r="21" spans="1:13" ht="24.75" customHeight="1">
      <c r="A21" s="162"/>
      <c r="B21" s="12">
        <v>2</v>
      </c>
      <c r="C21" s="4">
        <v>11535</v>
      </c>
      <c r="D21" s="4">
        <v>700</v>
      </c>
      <c r="E21" s="5">
        <f>SUM(C20*20/100)</f>
        <v>2206</v>
      </c>
      <c r="F21" s="3">
        <f t="shared" si="1"/>
        <v>1038.15</v>
      </c>
      <c r="G21" s="5">
        <f t="shared" si="0"/>
        <v>505</v>
      </c>
      <c r="H21" s="3">
        <f t="shared" si="2"/>
        <v>13402.85</v>
      </c>
      <c r="I21" s="3">
        <f t="shared" si="3"/>
        <v>14152.85</v>
      </c>
      <c r="J21" s="146"/>
      <c r="K21" s="155"/>
      <c r="L21" s="149"/>
      <c r="M21" s="152"/>
    </row>
    <row r="22" spans="1:13" ht="24.75" customHeight="1">
      <c r="A22" s="162"/>
      <c r="B22" s="12">
        <v>3</v>
      </c>
      <c r="C22" s="4">
        <v>12040</v>
      </c>
      <c r="D22" s="4">
        <v>700</v>
      </c>
      <c r="E22" s="5">
        <f>SUM(C20*20/100)</f>
        <v>2206</v>
      </c>
      <c r="F22" s="3">
        <f t="shared" si="1"/>
        <v>1083.6</v>
      </c>
      <c r="G22" s="5">
        <f t="shared" si="0"/>
        <v>505</v>
      </c>
      <c r="H22" s="3">
        <f t="shared" si="2"/>
        <v>13862.4</v>
      </c>
      <c r="I22" s="3">
        <f t="shared" si="3"/>
        <v>14612.4</v>
      </c>
      <c r="J22" s="146"/>
      <c r="K22" s="155" t="s">
        <v>38</v>
      </c>
      <c r="L22" s="149"/>
      <c r="M22" s="152"/>
    </row>
    <row r="23" spans="1:13" ht="24.75" customHeight="1" thickBot="1">
      <c r="A23" s="163"/>
      <c r="B23" s="13">
        <v>4</v>
      </c>
      <c r="C23" s="6">
        <v>12545</v>
      </c>
      <c r="D23" s="6">
        <v>700</v>
      </c>
      <c r="E23" s="15">
        <f>SUM(C20*20/100)</f>
        <v>2206</v>
      </c>
      <c r="F23" s="7">
        <f t="shared" si="1"/>
        <v>1129.05</v>
      </c>
      <c r="G23" s="15">
        <f t="shared" si="0"/>
        <v>505</v>
      </c>
      <c r="H23" s="7">
        <f t="shared" si="2"/>
        <v>14321.95</v>
      </c>
      <c r="I23" s="7">
        <f t="shared" si="3"/>
        <v>15071.95</v>
      </c>
      <c r="J23" s="147"/>
      <c r="K23" s="156"/>
      <c r="L23" s="150"/>
      <c r="M23" s="153"/>
    </row>
    <row r="24" spans="1:13" ht="24.75" customHeight="1">
      <c r="A24" s="161" t="s">
        <v>12</v>
      </c>
      <c r="B24" s="11">
        <v>1</v>
      </c>
      <c r="C24" s="8">
        <v>13050</v>
      </c>
      <c r="D24" s="8">
        <v>700</v>
      </c>
      <c r="E24" s="9">
        <f>SUM(C24*20/100)</f>
        <v>2610</v>
      </c>
      <c r="F24" s="10">
        <f t="shared" si="1"/>
        <v>1174.5</v>
      </c>
      <c r="G24" s="9">
        <f t="shared" si="0"/>
        <v>560</v>
      </c>
      <c r="H24" s="10">
        <f t="shared" si="2"/>
        <v>15185.5</v>
      </c>
      <c r="I24" s="10">
        <f t="shared" si="3"/>
        <v>15935.5</v>
      </c>
      <c r="J24" s="145">
        <v>600</v>
      </c>
      <c r="K24" s="176" t="s">
        <v>37</v>
      </c>
      <c r="L24" s="148" t="s">
        <v>21</v>
      </c>
      <c r="M24" s="151" t="s">
        <v>24</v>
      </c>
    </row>
    <row r="25" spans="1:13" ht="24.75" customHeight="1">
      <c r="A25" s="162"/>
      <c r="B25" s="12">
        <v>2</v>
      </c>
      <c r="C25" s="4">
        <v>13610</v>
      </c>
      <c r="D25" s="4">
        <v>700</v>
      </c>
      <c r="E25" s="5">
        <f>SUM(C24*20/100)</f>
        <v>2610</v>
      </c>
      <c r="F25" s="3">
        <f t="shared" si="1"/>
        <v>1224.9</v>
      </c>
      <c r="G25" s="5">
        <f t="shared" si="0"/>
        <v>560</v>
      </c>
      <c r="H25" s="3">
        <f t="shared" si="2"/>
        <v>15695.1</v>
      </c>
      <c r="I25" s="3">
        <f t="shared" si="3"/>
        <v>16445.1</v>
      </c>
      <c r="J25" s="146"/>
      <c r="K25" s="155"/>
      <c r="L25" s="149"/>
      <c r="M25" s="152"/>
    </row>
    <row r="26" spans="1:13" ht="24.75" customHeight="1">
      <c r="A26" s="162"/>
      <c r="B26" s="12">
        <v>3</v>
      </c>
      <c r="C26" s="4">
        <v>14170</v>
      </c>
      <c r="D26" s="4">
        <v>700</v>
      </c>
      <c r="E26" s="5">
        <f>SUM(C24*20/100)</f>
        <v>2610</v>
      </c>
      <c r="F26" s="3">
        <f t="shared" si="1"/>
        <v>1275.3</v>
      </c>
      <c r="G26" s="5">
        <f t="shared" si="0"/>
        <v>560</v>
      </c>
      <c r="H26" s="3">
        <f t="shared" si="2"/>
        <v>16204.7</v>
      </c>
      <c r="I26" s="3">
        <f t="shared" si="3"/>
        <v>16954.7</v>
      </c>
      <c r="J26" s="146"/>
      <c r="K26" s="155" t="s">
        <v>38</v>
      </c>
      <c r="L26" s="149"/>
      <c r="M26" s="152"/>
    </row>
    <row r="27" spans="1:13" ht="24.75" customHeight="1" thickBot="1">
      <c r="A27" s="163"/>
      <c r="B27" s="13">
        <v>4</v>
      </c>
      <c r="C27" s="6">
        <v>14730</v>
      </c>
      <c r="D27" s="6">
        <v>700</v>
      </c>
      <c r="E27" s="15">
        <f>SUM(C24*20/100)</f>
        <v>2610</v>
      </c>
      <c r="F27" s="7">
        <f t="shared" si="1"/>
        <v>1325.7</v>
      </c>
      <c r="G27" s="15">
        <f t="shared" si="0"/>
        <v>560</v>
      </c>
      <c r="H27" s="7">
        <f t="shared" si="2"/>
        <v>16714.3</v>
      </c>
      <c r="I27" s="7">
        <f t="shared" si="3"/>
        <v>17464.3</v>
      </c>
      <c r="J27" s="147"/>
      <c r="K27" s="156"/>
      <c r="L27" s="150"/>
      <c r="M27" s="153"/>
    </row>
    <row r="28" spans="1:13" ht="24.75" customHeight="1">
      <c r="A28" s="161" t="s">
        <v>13</v>
      </c>
      <c r="B28" s="11">
        <v>1</v>
      </c>
      <c r="C28" s="8">
        <v>15290</v>
      </c>
      <c r="D28" s="8">
        <v>900</v>
      </c>
      <c r="E28" s="9">
        <f>SUM(C28*20/100)</f>
        <v>3058</v>
      </c>
      <c r="F28" s="10">
        <f t="shared" si="1"/>
        <v>1376.1</v>
      </c>
      <c r="G28" s="9">
        <f t="shared" si="0"/>
        <v>620</v>
      </c>
      <c r="H28" s="10">
        <f t="shared" si="2"/>
        <v>17871.9</v>
      </c>
      <c r="I28" s="10">
        <f t="shared" si="3"/>
        <v>18621.9</v>
      </c>
      <c r="J28" s="145">
        <v>600</v>
      </c>
      <c r="K28" s="176" t="s">
        <v>44</v>
      </c>
      <c r="L28" s="148" t="s">
        <v>23</v>
      </c>
      <c r="M28" s="151" t="s">
        <v>24</v>
      </c>
    </row>
    <row r="29" spans="1:13" ht="24.75" customHeight="1">
      <c r="A29" s="162"/>
      <c r="B29" s="12">
        <v>2</v>
      </c>
      <c r="C29" s="4">
        <v>15910</v>
      </c>
      <c r="D29" s="4">
        <v>900</v>
      </c>
      <c r="E29" s="5">
        <f>SUM(C28*20/100)</f>
        <v>3058</v>
      </c>
      <c r="F29" s="3">
        <f t="shared" si="1"/>
        <v>1431.9</v>
      </c>
      <c r="G29" s="5">
        <f t="shared" si="0"/>
        <v>620</v>
      </c>
      <c r="H29" s="3">
        <f t="shared" si="2"/>
        <v>18436.1</v>
      </c>
      <c r="I29" s="3">
        <f t="shared" si="3"/>
        <v>19186.1</v>
      </c>
      <c r="J29" s="146"/>
      <c r="K29" s="155"/>
      <c r="L29" s="149"/>
      <c r="M29" s="152"/>
    </row>
    <row r="30" spans="1:13" ht="24.75" customHeight="1">
      <c r="A30" s="162"/>
      <c r="B30" s="12">
        <v>3</v>
      </c>
      <c r="C30" s="4">
        <v>16530</v>
      </c>
      <c r="D30" s="4">
        <v>900</v>
      </c>
      <c r="E30" s="5">
        <f>SUM(C28*20/100)</f>
        <v>3058</v>
      </c>
      <c r="F30" s="3">
        <f t="shared" si="1"/>
        <v>1487.7</v>
      </c>
      <c r="G30" s="5">
        <f t="shared" si="0"/>
        <v>620</v>
      </c>
      <c r="H30" s="3">
        <f t="shared" si="2"/>
        <v>19000.3</v>
      </c>
      <c r="I30" s="3">
        <f t="shared" si="3"/>
        <v>19750.3</v>
      </c>
      <c r="J30" s="146"/>
      <c r="K30" s="155" t="s">
        <v>45</v>
      </c>
      <c r="L30" s="149"/>
      <c r="M30" s="152"/>
    </row>
    <row r="31" spans="1:13" ht="24.75" customHeight="1" thickBot="1">
      <c r="A31" s="163"/>
      <c r="B31" s="13">
        <v>4</v>
      </c>
      <c r="C31" s="6">
        <v>17150</v>
      </c>
      <c r="D31" s="6">
        <v>900</v>
      </c>
      <c r="E31" s="6">
        <f>SUM(C28*20/100)</f>
        <v>3058</v>
      </c>
      <c r="F31" s="7">
        <f t="shared" si="1"/>
        <v>1543.5</v>
      </c>
      <c r="G31" s="15">
        <f>SUM(C31-C30)</f>
        <v>620</v>
      </c>
      <c r="H31" s="7">
        <f t="shared" si="2"/>
        <v>19564.5</v>
      </c>
      <c r="I31" s="7">
        <f t="shared" si="3"/>
        <v>20314.5</v>
      </c>
      <c r="J31" s="147"/>
      <c r="K31" s="156"/>
      <c r="L31" s="150"/>
      <c r="M31" s="153"/>
    </row>
    <row r="32" spans="1:9" ht="12.75">
      <c r="A32" s="14"/>
      <c r="B32" s="14"/>
      <c r="C32" s="14"/>
      <c r="D32" s="14"/>
      <c r="E32" s="14"/>
      <c r="F32" s="14"/>
      <c r="G32" s="14"/>
      <c r="H32" s="14"/>
      <c r="I32" s="14"/>
    </row>
    <row r="33" spans="1:13" ht="15.75">
      <c r="A33" s="177" t="s">
        <v>28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</row>
  </sheetData>
  <sheetProtection password="DBEE" sheet="1"/>
  <mergeCells count="57">
    <mergeCell ref="J28:J31"/>
    <mergeCell ref="J4:J7"/>
    <mergeCell ref="J8:J11"/>
    <mergeCell ref="J12:J15"/>
    <mergeCell ref="J16:J19"/>
    <mergeCell ref="J20:J23"/>
    <mergeCell ref="J24:J27"/>
    <mergeCell ref="A33:M33"/>
    <mergeCell ref="A1:M1"/>
    <mergeCell ref="K24:K25"/>
    <mergeCell ref="L24:L27"/>
    <mergeCell ref="M28:M31"/>
    <mergeCell ref="K26:K27"/>
    <mergeCell ref="L28:L31"/>
    <mergeCell ref="K28:K29"/>
    <mergeCell ref="M24:M27"/>
    <mergeCell ref="K20:K21"/>
    <mergeCell ref="L20:L23"/>
    <mergeCell ref="M20:M23"/>
    <mergeCell ref="K22:K23"/>
    <mergeCell ref="K30:K31"/>
    <mergeCell ref="K16:K17"/>
    <mergeCell ref="L16:L19"/>
    <mergeCell ref="M16:M19"/>
    <mergeCell ref="K18:K19"/>
    <mergeCell ref="K12:K13"/>
    <mergeCell ref="L12:L15"/>
    <mergeCell ref="M12:M15"/>
    <mergeCell ref="K14:K15"/>
    <mergeCell ref="K8:K9"/>
    <mergeCell ref="L8:L11"/>
    <mergeCell ref="M8:M11"/>
    <mergeCell ref="K10:K11"/>
    <mergeCell ref="J2:J3"/>
    <mergeCell ref="K2:K3"/>
    <mergeCell ref="L2:L3"/>
    <mergeCell ref="M2:M3"/>
    <mergeCell ref="K4:K5"/>
    <mergeCell ref="L4:L7"/>
    <mergeCell ref="M4:M7"/>
    <mergeCell ref="K6:K7"/>
    <mergeCell ref="C2:C3"/>
    <mergeCell ref="A16:A19"/>
    <mergeCell ref="A2:A3"/>
    <mergeCell ref="E2:E3"/>
    <mergeCell ref="F2:F3"/>
    <mergeCell ref="G2:G3"/>
    <mergeCell ref="I2:I3"/>
    <mergeCell ref="D2:D3"/>
    <mergeCell ref="H2:H3"/>
    <mergeCell ref="A20:A23"/>
    <mergeCell ref="A24:A27"/>
    <mergeCell ref="A28:A31"/>
    <mergeCell ref="A4:A7"/>
    <mergeCell ref="A8:A11"/>
    <mergeCell ref="A12:A15"/>
    <mergeCell ref="B2:B3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rightToLeft="1" zoomScalePageLayoutView="0" workbookViewId="0" topLeftCell="A16">
      <selection activeCell="E15" sqref="E15"/>
    </sheetView>
  </sheetViews>
  <sheetFormatPr defaultColWidth="9.140625" defaultRowHeight="12.75"/>
  <cols>
    <col min="1" max="1" width="5.7109375" style="2" customWidth="1"/>
    <col min="2" max="2" width="5.00390625" style="2" customWidth="1"/>
    <col min="3" max="3" width="7.57421875" style="2" customWidth="1"/>
    <col min="4" max="4" width="6.140625" style="2" customWidth="1"/>
    <col min="5" max="5" width="6.8515625" style="2" customWidth="1"/>
    <col min="6" max="6" width="10.28125" style="2" customWidth="1"/>
    <col min="7" max="7" width="9.00390625" style="2" customWidth="1"/>
    <col min="8" max="8" width="8.7109375" style="2" customWidth="1"/>
    <col min="9" max="9" width="10.28125" style="2" customWidth="1"/>
    <col min="10" max="10" width="9.8515625" style="2" customWidth="1"/>
    <col min="11" max="11" width="4.28125" style="2" customWidth="1"/>
    <col min="12" max="12" width="9.140625" style="2" customWidth="1"/>
    <col min="13" max="14" width="4.00390625" style="2" customWidth="1"/>
    <col min="15" max="16384" width="9.140625" style="2" customWidth="1"/>
  </cols>
  <sheetData>
    <row r="1" spans="1:14" ht="21" customHeight="1" thickBot="1">
      <c r="A1" s="181" t="s">
        <v>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24.75" customHeight="1">
      <c r="A2" s="172" t="s">
        <v>0</v>
      </c>
      <c r="B2" s="187" t="s">
        <v>1</v>
      </c>
      <c r="C2" s="157" t="s">
        <v>2</v>
      </c>
      <c r="D2" s="157" t="s">
        <v>4</v>
      </c>
      <c r="E2" s="157" t="s">
        <v>3</v>
      </c>
      <c r="F2" s="159" t="s">
        <v>5</v>
      </c>
      <c r="G2" s="157" t="s">
        <v>6</v>
      </c>
      <c r="H2" s="157" t="s">
        <v>14</v>
      </c>
      <c r="I2" s="178" t="s">
        <v>42</v>
      </c>
      <c r="J2" s="178" t="s">
        <v>46</v>
      </c>
      <c r="K2" s="189" t="s">
        <v>47</v>
      </c>
      <c r="L2" s="157" t="s">
        <v>15</v>
      </c>
      <c r="M2" s="168" t="s">
        <v>27</v>
      </c>
      <c r="N2" s="170" t="s">
        <v>30</v>
      </c>
    </row>
    <row r="3" spans="1:14" ht="24.75" customHeight="1" thickBot="1">
      <c r="A3" s="173"/>
      <c r="B3" s="188"/>
      <c r="C3" s="158"/>
      <c r="D3" s="158"/>
      <c r="E3" s="158"/>
      <c r="F3" s="160"/>
      <c r="G3" s="158"/>
      <c r="H3" s="158"/>
      <c r="I3" s="191"/>
      <c r="J3" s="182"/>
      <c r="K3" s="190"/>
      <c r="L3" s="186"/>
      <c r="M3" s="169"/>
      <c r="N3" s="171"/>
    </row>
    <row r="4" spans="1:14" ht="24.75" customHeight="1">
      <c r="A4" s="161" t="s">
        <v>7</v>
      </c>
      <c r="B4" s="11">
        <v>1</v>
      </c>
      <c r="C4" s="8">
        <v>7130</v>
      </c>
      <c r="D4" s="8">
        <v>700</v>
      </c>
      <c r="E4" s="9">
        <f>SUM(C4*20/100)</f>
        <v>1426</v>
      </c>
      <c r="F4" s="10">
        <f>SUM(C4*9/100)</f>
        <v>641.7</v>
      </c>
      <c r="G4" s="8">
        <f>SUM(C5-C4)</f>
        <v>410</v>
      </c>
      <c r="H4" s="10">
        <f>SUM(C4+D4+E4-F4)</f>
        <v>8614.3</v>
      </c>
      <c r="I4" s="10">
        <f>SUM(H4+750)</f>
        <v>9364.3</v>
      </c>
      <c r="J4" s="10">
        <f>SUM(C4*10/100+H4)</f>
        <v>9327.3</v>
      </c>
      <c r="K4" s="183">
        <v>400</v>
      </c>
      <c r="L4" s="176" t="s">
        <v>37</v>
      </c>
      <c r="M4" s="148" t="s">
        <v>18</v>
      </c>
      <c r="N4" s="151" t="s">
        <v>22</v>
      </c>
    </row>
    <row r="5" spans="1:14" ht="24.75" customHeight="1">
      <c r="A5" s="162"/>
      <c r="B5" s="12">
        <v>2</v>
      </c>
      <c r="C5" s="4">
        <v>7540</v>
      </c>
      <c r="D5" s="4">
        <v>700</v>
      </c>
      <c r="E5" s="5">
        <f>SUM(C4*20/100)</f>
        <v>1426</v>
      </c>
      <c r="F5" s="3">
        <f aca="true" t="shared" si="0" ref="F5:F31">SUM(C5*9/100)</f>
        <v>678.6</v>
      </c>
      <c r="G5" s="4">
        <f>SUM(C6-C5)</f>
        <v>410</v>
      </c>
      <c r="H5" s="3">
        <f>SUM(C5+D5+E5-F5)</f>
        <v>8987.4</v>
      </c>
      <c r="I5" s="3">
        <f aca="true" t="shared" si="1" ref="I5:I31">SUM(H5+750)</f>
        <v>9737.4</v>
      </c>
      <c r="J5" s="3">
        <f>SUM(C4*10/100+H5)</f>
        <v>9700.4</v>
      </c>
      <c r="K5" s="184"/>
      <c r="L5" s="155"/>
      <c r="M5" s="149"/>
      <c r="N5" s="152"/>
    </row>
    <row r="6" spans="1:14" ht="24.75" customHeight="1">
      <c r="A6" s="162"/>
      <c r="B6" s="12">
        <v>3</v>
      </c>
      <c r="C6" s="4">
        <v>7950</v>
      </c>
      <c r="D6" s="4">
        <v>700</v>
      </c>
      <c r="E6" s="5">
        <f>SUM(C4*20/100)</f>
        <v>1426</v>
      </c>
      <c r="F6" s="3">
        <f t="shared" si="0"/>
        <v>715.5</v>
      </c>
      <c r="G6" s="4">
        <f aca="true" t="shared" si="2" ref="G6:G30">SUM(C7-C6)</f>
        <v>410</v>
      </c>
      <c r="H6" s="3">
        <f aca="true" t="shared" si="3" ref="H6:H31">SUM(C6+D6+E6-F6)</f>
        <v>9360.5</v>
      </c>
      <c r="I6" s="3">
        <f t="shared" si="1"/>
        <v>10110.5</v>
      </c>
      <c r="J6" s="3">
        <f>SUM(C4*10/100+H6)</f>
        <v>10073.5</v>
      </c>
      <c r="K6" s="184"/>
      <c r="L6" s="155" t="s">
        <v>38</v>
      </c>
      <c r="M6" s="149"/>
      <c r="N6" s="152"/>
    </row>
    <row r="7" spans="1:14" ht="24.75" customHeight="1" thickBot="1">
      <c r="A7" s="163"/>
      <c r="B7" s="13">
        <v>4</v>
      </c>
      <c r="C7" s="6">
        <v>8360</v>
      </c>
      <c r="D7" s="6">
        <v>700</v>
      </c>
      <c r="E7" s="15">
        <f>SUM(C4*20/100)</f>
        <v>1426</v>
      </c>
      <c r="F7" s="7">
        <f t="shared" si="0"/>
        <v>752.4</v>
      </c>
      <c r="G7" s="6">
        <f t="shared" si="2"/>
        <v>410</v>
      </c>
      <c r="H7" s="7">
        <f>SUM(C7+D7+E7-F7)</f>
        <v>9733.6</v>
      </c>
      <c r="I7" s="7">
        <f t="shared" si="1"/>
        <v>10483.6</v>
      </c>
      <c r="J7" s="7">
        <f>SUM(C4*10/100+H7)</f>
        <v>10446.6</v>
      </c>
      <c r="K7" s="185"/>
      <c r="L7" s="156"/>
      <c r="M7" s="150"/>
      <c r="N7" s="153"/>
    </row>
    <row r="8" spans="1:14" ht="24.75" customHeight="1">
      <c r="A8" s="161" t="s">
        <v>8</v>
      </c>
      <c r="B8" s="11">
        <v>1</v>
      </c>
      <c r="C8" s="8">
        <v>8770</v>
      </c>
      <c r="D8" s="8">
        <v>700</v>
      </c>
      <c r="E8" s="9">
        <f>SUM(C8*20/100)</f>
        <v>1754</v>
      </c>
      <c r="F8" s="10">
        <f t="shared" si="0"/>
        <v>789.3</v>
      </c>
      <c r="G8" s="8">
        <f t="shared" si="2"/>
        <v>440</v>
      </c>
      <c r="H8" s="10">
        <f t="shared" si="3"/>
        <v>10434.7</v>
      </c>
      <c r="I8" s="10">
        <f t="shared" si="1"/>
        <v>11184.7</v>
      </c>
      <c r="J8" s="10">
        <f>SUM(C8*10/100+H8)</f>
        <v>11311.7</v>
      </c>
      <c r="K8" s="183">
        <v>400</v>
      </c>
      <c r="L8" s="176" t="s">
        <v>37</v>
      </c>
      <c r="M8" s="148" t="s">
        <v>19</v>
      </c>
      <c r="N8" s="151" t="s">
        <v>22</v>
      </c>
    </row>
    <row r="9" spans="1:14" ht="24.75" customHeight="1">
      <c r="A9" s="162"/>
      <c r="B9" s="12">
        <v>2</v>
      </c>
      <c r="C9" s="4">
        <v>9210</v>
      </c>
      <c r="D9" s="4">
        <v>700</v>
      </c>
      <c r="E9" s="5">
        <f>SUM(C8*20/100)</f>
        <v>1754</v>
      </c>
      <c r="F9" s="3">
        <f t="shared" si="0"/>
        <v>828.9</v>
      </c>
      <c r="G9" s="4">
        <f t="shared" si="2"/>
        <v>440</v>
      </c>
      <c r="H9" s="3">
        <f t="shared" si="3"/>
        <v>10835.1</v>
      </c>
      <c r="I9" s="3">
        <f t="shared" si="1"/>
        <v>11585.1</v>
      </c>
      <c r="J9" s="3">
        <f>SUM(C8*10/100+H9)</f>
        <v>11712.1</v>
      </c>
      <c r="K9" s="184"/>
      <c r="L9" s="155"/>
      <c r="M9" s="149"/>
      <c r="N9" s="152"/>
    </row>
    <row r="10" spans="1:14" ht="24.75" customHeight="1">
      <c r="A10" s="162"/>
      <c r="B10" s="12">
        <v>3</v>
      </c>
      <c r="C10" s="4">
        <v>9650</v>
      </c>
      <c r="D10" s="4">
        <v>700</v>
      </c>
      <c r="E10" s="5">
        <f>SUM(C8*20/100)</f>
        <v>1754</v>
      </c>
      <c r="F10" s="3">
        <f t="shared" si="0"/>
        <v>868.5</v>
      </c>
      <c r="G10" s="4">
        <f t="shared" si="2"/>
        <v>440</v>
      </c>
      <c r="H10" s="3">
        <f t="shared" si="3"/>
        <v>11235.5</v>
      </c>
      <c r="I10" s="3">
        <f t="shared" si="1"/>
        <v>11985.5</v>
      </c>
      <c r="J10" s="3">
        <f>SUM(C8*10/100+H10)</f>
        <v>12112.5</v>
      </c>
      <c r="K10" s="184"/>
      <c r="L10" s="155" t="s">
        <v>38</v>
      </c>
      <c r="M10" s="149"/>
      <c r="N10" s="152"/>
    </row>
    <row r="11" spans="1:14" ht="24.75" customHeight="1" thickBot="1">
      <c r="A11" s="163"/>
      <c r="B11" s="13">
        <v>4</v>
      </c>
      <c r="C11" s="6">
        <v>10090</v>
      </c>
      <c r="D11" s="6">
        <v>700</v>
      </c>
      <c r="E11" s="15">
        <f>SUM(C8*20/100)</f>
        <v>1754</v>
      </c>
      <c r="F11" s="7">
        <f t="shared" si="0"/>
        <v>908.1</v>
      </c>
      <c r="G11" s="6">
        <f t="shared" si="2"/>
        <v>440</v>
      </c>
      <c r="H11" s="7">
        <f t="shared" si="3"/>
        <v>11635.9</v>
      </c>
      <c r="I11" s="7">
        <f t="shared" si="1"/>
        <v>12385.9</v>
      </c>
      <c r="J11" s="7">
        <f>SUM(C8*10/100+H11)</f>
        <v>12512.9</v>
      </c>
      <c r="K11" s="185"/>
      <c r="L11" s="156"/>
      <c r="M11" s="150"/>
      <c r="N11" s="153"/>
    </row>
    <row r="12" spans="1:14" ht="24.75" customHeight="1">
      <c r="A12" s="161" t="s">
        <v>9</v>
      </c>
      <c r="B12" s="11">
        <v>1</v>
      </c>
      <c r="C12" s="8">
        <v>10530</v>
      </c>
      <c r="D12" s="8">
        <v>700</v>
      </c>
      <c r="E12" s="9">
        <f>SUM(C12*20/100)</f>
        <v>2106</v>
      </c>
      <c r="F12" s="10">
        <f t="shared" si="0"/>
        <v>947.7</v>
      </c>
      <c r="G12" s="8">
        <f t="shared" si="2"/>
        <v>475</v>
      </c>
      <c r="H12" s="10">
        <f t="shared" si="3"/>
        <v>12388.3</v>
      </c>
      <c r="I12" s="10">
        <f t="shared" si="1"/>
        <v>13138.3</v>
      </c>
      <c r="J12" s="10">
        <f>SUM(C12*10/100+H12)</f>
        <v>13441.3</v>
      </c>
      <c r="K12" s="183">
        <v>600</v>
      </c>
      <c r="L12" s="176" t="s">
        <v>37</v>
      </c>
      <c r="M12" s="148" t="s">
        <v>20</v>
      </c>
      <c r="N12" s="151" t="s">
        <v>22</v>
      </c>
    </row>
    <row r="13" spans="1:14" ht="24.75" customHeight="1">
      <c r="A13" s="162"/>
      <c r="B13" s="12">
        <v>2</v>
      </c>
      <c r="C13" s="4">
        <v>11005</v>
      </c>
      <c r="D13" s="4">
        <v>700</v>
      </c>
      <c r="E13" s="5">
        <f>SUM(C12*20/100)</f>
        <v>2106</v>
      </c>
      <c r="F13" s="3">
        <f t="shared" si="0"/>
        <v>990.45</v>
      </c>
      <c r="G13" s="4">
        <f t="shared" si="2"/>
        <v>475</v>
      </c>
      <c r="H13" s="3">
        <f t="shared" si="3"/>
        <v>12820.55</v>
      </c>
      <c r="I13" s="3">
        <f t="shared" si="1"/>
        <v>13570.55</v>
      </c>
      <c r="J13" s="3">
        <f>SUM(C12*10/100+H13)</f>
        <v>13873.55</v>
      </c>
      <c r="K13" s="184"/>
      <c r="L13" s="155"/>
      <c r="M13" s="149"/>
      <c r="N13" s="152"/>
    </row>
    <row r="14" spans="1:14" ht="24.75" customHeight="1">
      <c r="A14" s="162"/>
      <c r="B14" s="12">
        <v>3</v>
      </c>
      <c r="C14" s="4">
        <v>11480</v>
      </c>
      <c r="D14" s="4">
        <v>700</v>
      </c>
      <c r="E14" s="5">
        <f>SUM(C12*20/100)</f>
        <v>2106</v>
      </c>
      <c r="F14" s="3">
        <f t="shared" si="0"/>
        <v>1033.2</v>
      </c>
      <c r="G14" s="4">
        <f t="shared" si="2"/>
        <v>475</v>
      </c>
      <c r="H14" s="3">
        <f t="shared" si="3"/>
        <v>13252.8</v>
      </c>
      <c r="I14" s="3">
        <f t="shared" si="1"/>
        <v>14002.8</v>
      </c>
      <c r="J14" s="3">
        <f>SUM(C12*10/100+H14)</f>
        <v>14305.8</v>
      </c>
      <c r="K14" s="184"/>
      <c r="L14" s="155" t="s">
        <v>38</v>
      </c>
      <c r="M14" s="149"/>
      <c r="N14" s="152"/>
    </row>
    <row r="15" spans="1:14" ht="24.75" customHeight="1" thickBot="1">
      <c r="A15" s="163"/>
      <c r="B15" s="13">
        <v>4</v>
      </c>
      <c r="C15" s="6">
        <v>11955</v>
      </c>
      <c r="D15" s="6">
        <v>700</v>
      </c>
      <c r="E15" s="15">
        <f>SUM(C12*20/100)</f>
        <v>2106</v>
      </c>
      <c r="F15" s="7">
        <f t="shared" si="0"/>
        <v>1075.95</v>
      </c>
      <c r="G15" s="6">
        <f t="shared" si="2"/>
        <v>475</v>
      </c>
      <c r="H15" s="7">
        <f t="shared" si="3"/>
        <v>13685.05</v>
      </c>
      <c r="I15" s="7">
        <f t="shared" si="1"/>
        <v>14435.05</v>
      </c>
      <c r="J15" s="7">
        <f>SUM(C12*10/100+H15)</f>
        <v>14738.05</v>
      </c>
      <c r="K15" s="185"/>
      <c r="L15" s="156"/>
      <c r="M15" s="150"/>
      <c r="N15" s="153"/>
    </row>
    <row r="16" spans="1:14" ht="24.75" customHeight="1">
      <c r="A16" s="161" t="s">
        <v>10</v>
      </c>
      <c r="B16" s="11">
        <v>1</v>
      </c>
      <c r="C16" s="8">
        <v>12430</v>
      </c>
      <c r="D16" s="8">
        <v>700</v>
      </c>
      <c r="E16" s="9">
        <f>SUM(C16*20/100)</f>
        <v>2486</v>
      </c>
      <c r="F16" s="10">
        <f t="shared" si="0"/>
        <v>1118.7</v>
      </c>
      <c r="G16" s="8">
        <f t="shared" si="2"/>
        <v>505</v>
      </c>
      <c r="H16" s="10">
        <f t="shared" si="3"/>
        <v>14497.3</v>
      </c>
      <c r="I16" s="10">
        <f t="shared" si="1"/>
        <v>15247.3</v>
      </c>
      <c r="J16" s="10">
        <f>SUM(C16*10/100+H16)</f>
        <v>15740.3</v>
      </c>
      <c r="K16" s="183">
        <v>600</v>
      </c>
      <c r="L16" s="176" t="s">
        <v>37</v>
      </c>
      <c r="M16" s="148" t="s">
        <v>21</v>
      </c>
      <c r="N16" s="151" t="s">
        <v>24</v>
      </c>
    </row>
    <row r="17" spans="1:14" ht="24.75" customHeight="1">
      <c r="A17" s="162"/>
      <c r="B17" s="12">
        <v>2</v>
      </c>
      <c r="C17" s="4">
        <v>12935</v>
      </c>
      <c r="D17" s="4">
        <v>700</v>
      </c>
      <c r="E17" s="5">
        <f>SUM(C16*20/100)</f>
        <v>2486</v>
      </c>
      <c r="F17" s="3">
        <f t="shared" si="0"/>
        <v>1164.15</v>
      </c>
      <c r="G17" s="4">
        <f t="shared" si="2"/>
        <v>505</v>
      </c>
      <c r="H17" s="3">
        <f t="shared" si="3"/>
        <v>14956.85</v>
      </c>
      <c r="I17" s="3">
        <f t="shared" si="1"/>
        <v>15706.85</v>
      </c>
      <c r="J17" s="3">
        <f>SUM(C16*10/100+H17)</f>
        <v>16199.85</v>
      </c>
      <c r="K17" s="184"/>
      <c r="L17" s="155"/>
      <c r="M17" s="149"/>
      <c r="N17" s="152"/>
    </row>
    <row r="18" spans="1:14" ht="24.75" customHeight="1">
      <c r="A18" s="162"/>
      <c r="B18" s="12">
        <v>3</v>
      </c>
      <c r="C18" s="4">
        <v>13440</v>
      </c>
      <c r="D18" s="4">
        <v>700</v>
      </c>
      <c r="E18" s="5">
        <f>SUM(C16*20/100)</f>
        <v>2486</v>
      </c>
      <c r="F18" s="3">
        <f t="shared" si="0"/>
        <v>1209.6</v>
      </c>
      <c r="G18" s="4">
        <f t="shared" si="2"/>
        <v>505</v>
      </c>
      <c r="H18" s="3">
        <f t="shared" si="3"/>
        <v>15416.4</v>
      </c>
      <c r="I18" s="3">
        <f t="shared" si="1"/>
        <v>16166.4</v>
      </c>
      <c r="J18" s="3">
        <f>SUM(C16*10/100+H18)</f>
        <v>16659.4</v>
      </c>
      <c r="K18" s="184"/>
      <c r="L18" s="155" t="s">
        <v>38</v>
      </c>
      <c r="M18" s="149"/>
      <c r="N18" s="152"/>
    </row>
    <row r="19" spans="1:14" ht="24.75" customHeight="1" thickBot="1">
      <c r="A19" s="163"/>
      <c r="B19" s="13">
        <v>4</v>
      </c>
      <c r="C19" s="6">
        <v>13945</v>
      </c>
      <c r="D19" s="6">
        <v>700</v>
      </c>
      <c r="E19" s="15">
        <f>SUM(C16*20/100)</f>
        <v>2486</v>
      </c>
      <c r="F19" s="7">
        <f t="shared" si="0"/>
        <v>1255.05</v>
      </c>
      <c r="G19" s="6">
        <f t="shared" si="2"/>
        <v>505</v>
      </c>
      <c r="H19" s="7">
        <f t="shared" si="3"/>
        <v>15875.95</v>
      </c>
      <c r="I19" s="7">
        <f t="shared" si="1"/>
        <v>16625.95</v>
      </c>
      <c r="J19" s="7">
        <f>SUM(C16*10/100+H19)</f>
        <v>17118.95</v>
      </c>
      <c r="K19" s="185"/>
      <c r="L19" s="156"/>
      <c r="M19" s="150"/>
      <c r="N19" s="153"/>
    </row>
    <row r="20" spans="1:14" ht="24.75" customHeight="1">
      <c r="A20" s="161" t="s">
        <v>11</v>
      </c>
      <c r="B20" s="11">
        <v>1</v>
      </c>
      <c r="C20" s="8">
        <v>14450</v>
      </c>
      <c r="D20" s="8">
        <v>900</v>
      </c>
      <c r="E20" s="9">
        <f>SUM(C20*20/100)</f>
        <v>2890</v>
      </c>
      <c r="F20" s="10">
        <f t="shared" si="0"/>
        <v>1300.5</v>
      </c>
      <c r="G20" s="8">
        <f t="shared" si="2"/>
        <v>560</v>
      </c>
      <c r="H20" s="10">
        <f t="shared" si="3"/>
        <v>16939.5</v>
      </c>
      <c r="I20" s="10">
        <f t="shared" si="1"/>
        <v>17689.5</v>
      </c>
      <c r="J20" s="10">
        <f>SUM(C20*10/100+H20)</f>
        <v>18384.5</v>
      </c>
      <c r="K20" s="183">
        <v>600</v>
      </c>
      <c r="L20" s="176" t="s">
        <v>44</v>
      </c>
      <c r="M20" s="148" t="s">
        <v>23</v>
      </c>
      <c r="N20" s="151" t="s">
        <v>24</v>
      </c>
    </row>
    <row r="21" spans="1:14" ht="24.75" customHeight="1">
      <c r="A21" s="162"/>
      <c r="B21" s="12">
        <v>2</v>
      </c>
      <c r="C21" s="4">
        <v>15010</v>
      </c>
      <c r="D21" s="4">
        <v>900</v>
      </c>
      <c r="E21" s="5">
        <f>SUM(C20*20/100)</f>
        <v>2890</v>
      </c>
      <c r="F21" s="3">
        <f t="shared" si="0"/>
        <v>1350.9</v>
      </c>
      <c r="G21" s="4">
        <f t="shared" si="2"/>
        <v>560</v>
      </c>
      <c r="H21" s="3">
        <f t="shared" si="3"/>
        <v>17449.1</v>
      </c>
      <c r="I21" s="3">
        <f t="shared" si="1"/>
        <v>18199.1</v>
      </c>
      <c r="J21" s="3">
        <f>SUM(C20*10/100+H21)</f>
        <v>18894.1</v>
      </c>
      <c r="K21" s="184"/>
      <c r="L21" s="155"/>
      <c r="M21" s="149"/>
      <c r="N21" s="152"/>
    </row>
    <row r="22" spans="1:14" ht="24.75" customHeight="1">
      <c r="A22" s="162"/>
      <c r="B22" s="12">
        <v>3</v>
      </c>
      <c r="C22" s="4">
        <v>15570</v>
      </c>
      <c r="D22" s="4">
        <v>900</v>
      </c>
      <c r="E22" s="5">
        <f>SUM(C20*20/100)</f>
        <v>2890</v>
      </c>
      <c r="F22" s="3">
        <f t="shared" si="0"/>
        <v>1401.3</v>
      </c>
      <c r="G22" s="4">
        <f t="shared" si="2"/>
        <v>560</v>
      </c>
      <c r="H22" s="3">
        <f t="shared" si="3"/>
        <v>17958.7</v>
      </c>
      <c r="I22" s="3">
        <f t="shared" si="1"/>
        <v>18708.7</v>
      </c>
      <c r="J22" s="3">
        <f>SUM(C20*10/100+H22)</f>
        <v>19403.7</v>
      </c>
      <c r="K22" s="184"/>
      <c r="L22" s="155" t="s">
        <v>45</v>
      </c>
      <c r="M22" s="149"/>
      <c r="N22" s="152"/>
    </row>
    <row r="23" spans="1:14" ht="24.75" customHeight="1" thickBot="1">
      <c r="A23" s="163"/>
      <c r="B23" s="13">
        <v>4</v>
      </c>
      <c r="C23" s="6">
        <v>16130</v>
      </c>
      <c r="D23" s="6">
        <v>900</v>
      </c>
      <c r="E23" s="15">
        <f>SUM(C20*20/100)</f>
        <v>2890</v>
      </c>
      <c r="F23" s="7">
        <f t="shared" si="0"/>
        <v>1451.7</v>
      </c>
      <c r="G23" s="6">
        <f t="shared" si="2"/>
        <v>560</v>
      </c>
      <c r="H23" s="7">
        <f t="shared" si="3"/>
        <v>18468.3</v>
      </c>
      <c r="I23" s="7">
        <f t="shared" si="1"/>
        <v>19218.3</v>
      </c>
      <c r="J23" s="7">
        <f>SUM(C20*10/100+H23)</f>
        <v>19913.3</v>
      </c>
      <c r="K23" s="185"/>
      <c r="L23" s="156"/>
      <c r="M23" s="150"/>
      <c r="N23" s="153"/>
    </row>
    <row r="24" spans="1:14" ht="24.75" customHeight="1">
      <c r="A24" s="161" t="s">
        <v>12</v>
      </c>
      <c r="B24" s="11">
        <v>1</v>
      </c>
      <c r="C24" s="8">
        <v>16690</v>
      </c>
      <c r="D24" s="8">
        <v>900</v>
      </c>
      <c r="E24" s="9">
        <f>SUM(C24*20/100)</f>
        <v>3338</v>
      </c>
      <c r="F24" s="10">
        <f t="shared" si="0"/>
        <v>1502.1</v>
      </c>
      <c r="G24" s="8">
        <f t="shared" si="2"/>
        <v>620</v>
      </c>
      <c r="H24" s="10">
        <f t="shared" si="3"/>
        <v>19425.9</v>
      </c>
      <c r="I24" s="10">
        <f t="shared" si="1"/>
        <v>20175.9</v>
      </c>
      <c r="J24" s="10">
        <f>SUM(C24*10/100+H24)</f>
        <v>21094.9</v>
      </c>
      <c r="K24" s="183">
        <v>700</v>
      </c>
      <c r="L24" s="176" t="s">
        <v>44</v>
      </c>
      <c r="M24" s="148" t="s">
        <v>25</v>
      </c>
      <c r="N24" s="151" t="s">
        <v>24</v>
      </c>
    </row>
    <row r="25" spans="1:14" ht="24.75" customHeight="1">
      <c r="A25" s="162"/>
      <c r="B25" s="12">
        <v>2</v>
      </c>
      <c r="C25" s="4">
        <v>17310</v>
      </c>
      <c r="D25" s="4">
        <v>900</v>
      </c>
      <c r="E25" s="5">
        <f>SUM(C24*20/100)</f>
        <v>3338</v>
      </c>
      <c r="F25" s="3">
        <f t="shared" si="0"/>
        <v>1557.9</v>
      </c>
      <c r="G25" s="4">
        <f t="shared" si="2"/>
        <v>620</v>
      </c>
      <c r="H25" s="3">
        <f t="shared" si="3"/>
        <v>19990.1</v>
      </c>
      <c r="I25" s="3">
        <f t="shared" si="1"/>
        <v>20740.1</v>
      </c>
      <c r="J25" s="3">
        <f>SUM(C24*10/100+H25)</f>
        <v>21659.1</v>
      </c>
      <c r="K25" s="184"/>
      <c r="L25" s="155"/>
      <c r="M25" s="149"/>
      <c r="N25" s="152"/>
    </row>
    <row r="26" spans="1:14" ht="24.75" customHeight="1">
      <c r="A26" s="162"/>
      <c r="B26" s="12">
        <v>3</v>
      </c>
      <c r="C26" s="4">
        <v>17930</v>
      </c>
      <c r="D26" s="4">
        <v>900</v>
      </c>
      <c r="E26" s="5">
        <f>SUM(C24*20/100)</f>
        <v>3338</v>
      </c>
      <c r="F26" s="3">
        <f t="shared" si="0"/>
        <v>1613.7</v>
      </c>
      <c r="G26" s="4">
        <f t="shared" si="2"/>
        <v>620</v>
      </c>
      <c r="H26" s="3">
        <f t="shared" si="3"/>
        <v>20554.3</v>
      </c>
      <c r="I26" s="3">
        <f t="shared" si="1"/>
        <v>21304.3</v>
      </c>
      <c r="J26" s="3">
        <f>SUM(C24*10/100+H26)</f>
        <v>22223.3</v>
      </c>
      <c r="K26" s="184"/>
      <c r="L26" s="155" t="s">
        <v>45</v>
      </c>
      <c r="M26" s="149"/>
      <c r="N26" s="152"/>
    </row>
    <row r="27" spans="1:14" ht="24.75" customHeight="1" thickBot="1">
      <c r="A27" s="163"/>
      <c r="B27" s="13">
        <v>4</v>
      </c>
      <c r="C27" s="6">
        <v>18550</v>
      </c>
      <c r="D27" s="6">
        <v>900</v>
      </c>
      <c r="E27" s="15">
        <f>SUM(C24*20/100)</f>
        <v>3338</v>
      </c>
      <c r="F27" s="7">
        <f t="shared" si="0"/>
        <v>1669.5</v>
      </c>
      <c r="G27" s="6">
        <f t="shared" si="2"/>
        <v>620</v>
      </c>
      <c r="H27" s="7">
        <f t="shared" si="3"/>
        <v>21118.5</v>
      </c>
      <c r="I27" s="7">
        <f t="shared" si="1"/>
        <v>21868.5</v>
      </c>
      <c r="J27" s="7">
        <f>SUM(C24*10/100+H27)</f>
        <v>22787.5</v>
      </c>
      <c r="K27" s="185"/>
      <c r="L27" s="156"/>
      <c r="M27" s="150"/>
      <c r="N27" s="153"/>
    </row>
    <row r="28" spans="1:14" ht="24.75" customHeight="1">
      <c r="A28" s="161" t="s">
        <v>13</v>
      </c>
      <c r="B28" s="11">
        <v>1</v>
      </c>
      <c r="C28" s="8">
        <v>19170</v>
      </c>
      <c r="D28" s="8">
        <v>900</v>
      </c>
      <c r="E28" s="9">
        <f>SUM(C28*20/100)</f>
        <v>3834</v>
      </c>
      <c r="F28" s="10">
        <f t="shared" si="0"/>
        <v>1725.3</v>
      </c>
      <c r="G28" s="8">
        <f t="shared" si="2"/>
        <v>675</v>
      </c>
      <c r="H28" s="10">
        <f t="shared" si="3"/>
        <v>22178.7</v>
      </c>
      <c r="I28" s="10">
        <f t="shared" si="1"/>
        <v>22928.7</v>
      </c>
      <c r="J28" s="10">
        <f>SUM(C28*10/100+H28)</f>
        <v>24095.7</v>
      </c>
      <c r="K28" s="183">
        <v>700</v>
      </c>
      <c r="L28" s="176" t="s">
        <v>44</v>
      </c>
      <c r="M28" s="148" t="s">
        <v>25</v>
      </c>
      <c r="N28" s="151" t="s">
        <v>24</v>
      </c>
    </row>
    <row r="29" spans="1:14" ht="24.75" customHeight="1">
      <c r="A29" s="162"/>
      <c r="B29" s="12">
        <v>2</v>
      </c>
      <c r="C29" s="4">
        <v>19845</v>
      </c>
      <c r="D29" s="4">
        <v>900</v>
      </c>
      <c r="E29" s="5">
        <f>SUM(C28*20/100)</f>
        <v>3834</v>
      </c>
      <c r="F29" s="3">
        <f t="shared" si="0"/>
        <v>1786.05</v>
      </c>
      <c r="G29" s="4">
        <f t="shared" si="2"/>
        <v>675</v>
      </c>
      <c r="H29" s="3">
        <f t="shared" si="3"/>
        <v>22792.95</v>
      </c>
      <c r="I29" s="3">
        <f t="shared" si="1"/>
        <v>23542.95</v>
      </c>
      <c r="J29" s="3">
        <f>SUM(C28*10/100+H29)</f>
        <v>24709.95</v>
      </c>
      <c r="K29" s="184"/>
      <c r="L29" s="155"/>
      <c r="M29" s="149"/>
      <c r="N29" s="152"/>
    </row>
    <row r="30" spans="1:14" ht="24.75" customHeight="1">
      <c r="A30" s="162"/>
      <c r="B30" s="12">
        <v>3</v>
      </c>
      <c r="C30" s="4">
        <v>20520</v>
      </c>
      <c r="D30" s="4">
        <v>900</v>
      </c>
      <c r="E30" s="5">
        <f>SUM(C28*20/100)</f>
        <v>3834</v>
      </c>
      <c r="F30" s="3">
        <f t="shared" si="0"/>
        <v>1846.8</v>
      </c>
      <c r="G30" s="4">
        <f t="shared" si="2"/>
        <v>675</v>
      </c>
      <c r="H30" s="3">
        <f t="shared" si="3"/>
        <v>23407.2</v>
      </c>
      <c r="I30" s="3">
        <f t="shared" si="1"/>
        <v>24157.2</v>
      </c>
      <c r="J30" s="3">
        <f>SUM(C28*10/100+H30)</f>
        <v>25324.2</v>
      </c>
      <c r="K30" s="184"/>
      <c r="L30" s="155" t="s">
        <v>45</v>
      </c>
      <c r="M30" s="149"/>
      <c r="N30" s="152"/>
    </row>
    <row r="31" spans="1:14" ht="24.75" customHeight="1" thickBot="1">
      <c r="A31" s="163"/>
      <c r="B31" s="13">
        <v>4</v>
      </c>
      <c r="C31" s="6">
        <v>21195</v>
      </c>
      <c r="D31" s="6">
        <v>900</v>
      </c>
      <c r="E31" s="15">
        <f>SUM(C28*20/100)</f>
        <v>3834</v>
      </c>
      <c r="F31" s="7">
        <f t="shared" si="0"/>
        <v>1907.55</v>
      </c>
      <c r="G31" s="6">
        <f>SUM(C31-C30)</f>
        <v>675</v>
      </c>
      <c r="H31" s="7">
        <f t="shared" si="3"/>
        <v>24021.45</v>
      </c>
      <c r="I31" s="7">
        <f t="shared" si="1"/>
        <v>24771.45</v>
      </c>
      <c r="J31" s="7">
        <f>SUM(C28*10/100+H31)</f>
        <v>25938.45</v>
      </c>
      <c r="K31" s="185"/>
      <c r="L31" s="156"/>
      <c r="M31" s="150"/>
      <c r="N31" s="153"/>
    </row>
    <row r="33" spans="1:14" ht="15.75">
      <c r="A33" s="177" t="s">
        <v>29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</row>
  </sheetData>
  <sheetProtection password="DBEE" sheet="1"/>
  <mergeCells count="58">
    <mergeCell ref="K20:K23"/>
    <mergeCell ref="K24:K27"/>
    <mergeCell ref="K28:K31"/>
    <mergeCell ref="C2:C3"/>
    <mergeCell ref="B2:B3"/>
    <mergeCell ref="A2:A3"/>
    <mergeCell ref="H2:H3"/>
    <mergeCell ref="K4:K7"/>
    <mergeCell ref="K2:K3"/>
    <mergeCell ref="I2:I3"/>
    <mergeCell ref="G2:G3"/>
    <mergeCell ref="F2:F3"/>
    <mergeCell ref="E2:E3"/>
    <mergeCell ref="D2:D3"/>
    <mergeCell ref="A33:N33"/>
    <mergeCell ref="M28:M31"/>
    <mergeCell ref="L22:L23"/>
    <mergeCell ref="M24:M27"/>
    <mergeCell ref="L16:L17"/>
    <mergeCell ref="M16:M19"/>
    <mergeCell ref="A1:N1"/>
    <mergeCell ref="L28:L29"/>
    <mergeCell ref="N28:N31"/>
    <mergeCell ref="L30:L31"/>
    <mergeCell ref="L24:L25"/>
    <mergeCell ref="N24:N27"/>
    <mergeCell ref="L26:L27"/>
    <mergeCell ref="L20:L21"/>
    <mergeCell ref="M20:M23"/>
    <mergeCell ref="N20:N23"/>
    <mergeCell ref="N16:N19"/>
    <mergeCell ref="L18:L19"/>
    <mergeCell ref="K16:K19"/>
    <mergeCell ref="L12:L13"/>
    <mergeCell ref="M12:M15"/>
    <mergeCell ref="N12:N15"/>
    <mergeCell ref="L14:L15"/>
    <mergeCell ref="K12:K15"/>
    <mergeCell ref="L8:L9"/>
    <mergeCell ref="M8:M11"/>
    <mergeCell ref="N8:N11"/>
    <mergeCell ref="L10:L11"/>
    <mergeCell ref="K8:K11"/>
    <mergeCell ref="L2:L3"/>
    <mergeCell ref="M2:M3"/>
    <mergeCell ref="N2:N3"/>
    <mergeCell ref="L4:L5"/>
    <mergeCell ref="M4:M7"/>
    <mergeCell ref="J2:J3"/>
    <mergeCell ref="A28:A31"/>
    <mergeCell ref="A24:A27"/>
    <mergeCell ref="N4:N7"/>
    <mergeCell ref="L6:L7"/>
    <mergeCell ref="A16:A19"/>
    <mergeCell ref="A20:A23"/>
    <mergeCell ref="A8:A11"/>
    <mergeCell ref="A12:A15"/>
    <mergeCell ref="A4:A7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rightToLeft="1" zoomScalePageLayoutView="0" workbookViewId="0" topLeftCell="A10">
      <selection activeCell="F14" sqref="F14"/>
    </sheetView>
  </sheetViews>
  <sheetFormatPr defaultColWidth="9.140625" defaultRowHeight="12.75"/>
  <cols>
    <col min="1" max="1" width="7.7109375" style="2" customWidth="1"/>
    <col min="2" max="2" width="6.28125" style="2" customWidth="1"/>
    <col min="3" max="3" width="7.8515625" style="2" customWidth="1"/>
    <col min="4" max="4" width="7.28125" style="2" customWidth="1"/>
    <col min="5" max="5" width="8.28125" style="2" customWidth="1"/>
    <col min="6" max="6" width="10.28125" style="2" customWidth="1"/>
    <col min="7" max="7" width="9.421875" style="2" customWidth="1"/>
    <col min="8" max="8" width="10.28125" style="2" customWidth="1"/>
    <col min="9" max="9" width="8.8515625" style="2" customWidth="1"/>
    <col min="10" max="10" width="9.421875" style="2" customWidth="1"/>
    <col min="11" max="12" width="5.28125" style="2" customWidth="1"/>
    <col min="13" max="16384" width="9.140625" style="2" customWidth="1"/>
  </cols>
  <sheetData>
    <row r="1" spans="1:12" ht="21" customHeight="1" thickBot="1">
      <c r="A1" s="181" t="s">
        <v>48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24.75" customHeight="1">
      <c r="A2" s="172" t="s">
        <v>0</v>
      </c>
      <c r="B2" s="187" t="s">
        <v>1</v>
      </c>
      <c r="C2" s="157" t="s">
        <v>2</v>
      </c>
      <c r="D2" s="157" t="s">
        <v>4</v>
      </c>
      <c r="E2" s="157" t="s">
        <v>3</v>
      </c>
      <c r="F2" s="159" t="s">
        <v>5</v>
      </c>
      <c r="G2" s="157" t="s">
        <v>6</v>
      </c>
      <c r="H2" s="157" t="s">
        <v>14</v>
      </c>
      <c r="I2" s="166" t="s">
        <v>47</v>
      </c>
      <c r="J2" s="157" t="s">
        <v>15</v>
      </c>
      <c r="K2" s="168" t="s">
        <v>27</v>
      </c>
      <c r="L2" s="170" t="s">
        <v>30</v>
      </c>
    </row>
    <row r="3" spans="1:12" ht="24.75" customHeight="1" thickBot="1">
      <c r="A3" s="173"/>
      <c r="B3" s="188"/>
      <c r="C3" s="158"/>
      <c r="D3" s="158"/>
      <c r="E3" s="158"/>
      <c r="F3" s="160"/>
      <c r="G3" s="158"/>
      <c r="H3" s="158"/>
      <c r="I3" s="190"/>
      <c r="J3" s="186"/>
      <c r="K3" s="169"/>
      <c r="L3" s="171"/>
    </row>
    <row r="4" spans="1:12" ht="24.75" customHeight="1">
      <c r="A4" s="161" t="s">
        <v>7</v>
      </c>
      <c r="B4" s="11">
        <v>1</v>
      </c>
      <c r="C4" s="20">
        <v>8775</v>
      </c>
      <c r="D4" s="8">
        <v>700</v>
      </c>
      <c r="E4" s="9">
        <f>SUM(C4*20/100)</f>
        <v>1755</v>
      </c>
      <c r="F4" s="10">
        <f>SUM(C4*9/100)</f>
        <v>789.75</v>
      </c>
      <c r="G4" s="8">
        <f>SUM(C5-C4)</f>
        <v>440</v>
      </c>
      <c r="H4" s="10">
        <f>SUM(C4+D4+E4-F4)</f>
        <v>10440.25</v>
      </c>
      <c r="I4" s="145">
        <v>400</v>
      </c>
      <c r="J4" s="176" t="s">
        <v>37</v>
      </c>
      <c r="K4" s="148" t="s">
        <v>19</v>
      </c>
      <c r="L4" s="151" t="s">
        <v>22</v>
      </c>
    </row>
    <row r="5" spans="1:12" ht="24.75" customHeight="1">
      <c r="A5" s="162"/>
      <c r="B5" s="12">
        <v>2</v>
      </c>
      <c r="C5" s="4">
        <v>9215</v>
      </c>
      <c r="D5" s="4">
        <v>700</v>
      </c>
      <c r="E5" s="5">
        <f>SUM(C4*20/100)</f>
        <v>1755</v>
      </c>
      <c r="F5" s="3">
        <f aca="true" t="shared" si="0" ref="F5:F31">SUM(C5*9/100)</f>
        <v>829.35</v>
      </c>
      <c r="G5" s="4">
        <f>SUM(C6-C5)</f>
        <v>440</v>
      </c>
      <c r="H5" s="3">
        <f>SUM(C5+D5+E5-F5)</f>
        <v>10840.65</v>
      </c>
      <c r="I5" s="146"/>
      <c r="J5" s="155"/>
      <c r="K5" s="149"/>
      <c r="L5" s="152"/>
    </row>
    <row r="6" spans="1:12" ht="24.75" customHeight="1">
      <c r="A6" s="162"/>
      <c r="B6" s="12">
        <v>3</v>
      </c>
      <c r="C6" s="4">
        <v>9655</v>
      </c>
      <c r="D6" s="4">
        <v>700</v>
      </c>
      <c r="E6" s="5">
        <f>SUM(C4*20/100)</f>
        <v>1755</v>
      </c>
      <c r="F6" s="3">
        <f t="shared" si="0"/>
        <v>868.95</v>
      </c>
      <c r="G6" s="4">
        <f aca="true" t="shared" si="1" ref="G6:G30">SUM(C7-C6)</f>
        <v>440</v>
      </c>
      <c r="H6" s="3">
        <f aca="true" t="shared" si="2" ref="H6:H31">SUM(C6+D6+E6-F6)</f>
        <v>11241.05</v>
      </c>
      <c r="I6" s="146"/>
      <c r="J6" s="155" t="s">
        <v>38</v>
      </c>
      <c r="K6" s="149"/>
      <c r="L6" s="152"/>
    </row>
    <row r="7" spans="1:12" ht="24.75" customHeight="1" thickBot="1">
      <c r="A7" s="163"/>
      <c r="B7" s="13">
        <v>4</v>
      </c>
      <c r="C7" s="6">
        <v>10095</v>
      </c>
      <c r="D7" s="6">
        <v>700</v>
      </c>
      <c r="E7" s="15">
        <f>SUM(C4*20/100)</f>
        <v>1755</v>
      </c>
      <c r="F7" s="7">
        <f t="shared" si="0"/>
        <v>908.55</v>
      </c>
      <c r="G7" s="6">
        <f t="shared" si="1"/>
        <v>440</v>
      </c>
      <c r="H7" s="7">
        <f>SUM(C7+D7+E7-F7)</f>
        <v>11641.45</v>
      </c>
      <c r="I7" s="147"/>
      <c r="J7" s="156"/>
      <c r="K7" s="150"/>
      <c r="L7" s="153"/>
    </row>
    <row r="8" spans="1:12" ht="24.75" customHeight="1">
      <c r="A8" s="161" t="s">
        <v>8</v>
      </c>
      <c r="B8" s="11">
        <v>1</v>
      </c>
      <c r="C8" s="8">
        <v>10535</v>
      </c>
      <c r="D8" s="8">
        <v>700</v>
      </c>
      <c r="E8" s="9">
        <f>SUM(C8*20/100)</f>
        <v>2107</v>
      </c>
      <c r="F8" s="10">
        <f t="shared" si="0"/>
        <v>948.15</v>
      </c>
      <c r="G8" s="8">
        <f t="shared" si="1"/>
        <v>475</v>
      </c>
      <c r="H8" s="10">
        <f t="shared" si="2"/>
        <v>12393.85</v>
      </c>
      <c r="I8" s="145">
        <v>600</v>
      </c>
      <c r="J8" s="176" t="s">
        <v>37</v>
      </c>
      <c r="K8" s="148" t="s">
        <v>20</v>
      </c>
      <c r="L8" s="151" t="s">
        <v>22</v>
      </c>
    </row>
    <row r="9" spans="1:12" ht="24.75" customHeight="1">
      <c r="A9" s="162"/>
      <c r="B9" s="12">
        <v>2</v>
      </c>
      <c r="C9" s="4">
        <v>11010</v>
      </c>
      <c r="D9" s="4">
        <v>700</v>
      </c>
      <c r="E9" s="5">
        <f>SUM(C8*20/100)</f>
        <v>2107</v>
      </c>
      <c r="F9" s="3">
        <f t="shared" si="0"/>
        <v>990.9</v>
      </c>
      <c r="G9" s="4">
        <f t="shared" si="1"/>
        <v>475</v>
      </c>
      <c r="H9" s="3">
        <f t="shared" si="2"/>
        <v>12826.1</v>
      </c>
      <c r="I9" s="146"/>
      <c r="J9" s="155"/>
      <c r="K9" s="149"/>
      <c r="L9" s="152"/>
    </row>
    <row r="10" spans="1:12" ht="24.75" customHeight="1">
      <c r="A10" s="162"/>
      <c r="B10" s="12">
        <v>3</v>
      </c>
      <c r="C10" s="4">
        <v>11485</v>
      </c>
      <c r="D10" s="4">
        <v>700</v>
      </c>
      <c r="E10" s="5">
        <f>SUM(C8*20/100)</f>
        <v>2107</v>
      </c>
      <c r="F10" s="3">
        <f t="shared" si="0"/>
        <v>1033.65</v>
      </c>
      <c r="G10" s="4">
        <f t="shared" si="1"/>
        <v>475</v>
      </c>
      <c r="H10" s="3">
        <f t="shared" si="2"/>
        <v>13258.35</v>
      </c>
      <c r="I10" s="146"/>
      <c r="J10" s="155" t="s">
        <v>38</v>
      </c>
      <c r="K10" s="149"/>
      <c r="L10" s="152"/>
    </row>
    <row r="11" spans="1:12" ht="24.75" customHeight="1" thickBot="1">
      <c r="A11" s="163"/>
      <c r="B11" s="13">
        <v>4</v>
      </c>
      <c r="C11" s="6">
        <v>11960</v>
      </c>
      <c r="D11" s="6">
        <v>700</v>
      </c>
      <c r="E11" s="15">
        <f>SUM(C8*20/100)</f>
        <v>2107</v>
      </c>
      <c r="F11" s="7">
        <f t="shared" si="0"/>
        <v>1076.4</v>
      </c>
      <c r="G11" s="6">
        <f t="shared" si="1"/>
        <v>475</v>
      </c>
      <c r="H11" s="7">
        <f t="shared" si="2"/>
        <v>13690.6</v>
      </c>
      <c r="I11" s="147"/>
      <c r="J11" s="156"/>
      <c r="K11" s="150"/>
      <c r="L11" s="153"/>
    </row>
    <row r="12" spans="1:12" ht="24.75" customHeight="1">
      <c r="A12" s="161" t="s">
        <v>9</v>
      </c>
      <c r="B12" s="11">
        <v>1</v>
      </c>
      <c r="C12" s="8">
        <v>12435</v>
      </c>
      <c r="D12" s="8">
        <v>700</v>
      </c>
      <c r="E12" s="9">
        <f>SUM(C12*20/100)</f>
        <v>2487</v>
      </c>
      <c r="F12" s="10">
        <f t="shared" si="0"/>
        <v>1119.15</v>
      </c>
      <c r="G12" s="8">
        <f t="shared" si="1"/>
        <v>505</v>
      </c>
      <c r="H12" s="10">
        <f t="shared" si="2"/>
        <v>14502.85</v>
      </c>
      <c r="I12" s="145">
        <v>600</v>
      </c>
      <c r="J12" s="176" t="s">
        <v>37</v>
      </c>
      <c r="K12" s="148" t="s">
        <v>21</v>
      </c>
      <c r="L12" s="151" t="s">
        <v>56</v>
      </c>
    </row>
    <row r="13" spans="1:12" ht="24.75" customHeight="1">
      <c r="A13" s="162"/>
      <c r="B13" s="12">
        <v>2</v>
      </c>
      <c r="C13" s="4">
        <v>12940</v>
      </c>
      <c r="D13" s="4">
        <v>700</v>
      </c>
      <c r="E13" s="5">
        <f>SUM(C12*20/100)</f>
        <v>2487</v>
      </c>
      <c r="F13" s="3">
        <f t="shared" si="0"/>
        <v>1164.6</v>
      </c>
      <c r="G13" s="4">
        <f t="shared" si="1"/>
        <v>505</v>
      </c>
      <c r="H13" s="3">
        <f t="shared" si="2"/>
        <v>14962.4</v>
      </c>
      <c r="I13" s="146"/>
      <c r="J13" s="155"/>
      <c r="K13" s="149"/>
      <c r="L13" s="152"/>
    </row>
    <row r="14" spans="1:12" ht="24.75" customHeight="1">
      <c r="A14" s="162"/>
      <c r="B14" s="12">
        <v>3</v>
      </c>
      <c r="C14" s="4">
        <v>13445</v>
      </c>
      <c r="D14" s="4">
        <v>700</v>
      </c>
      <c r="E14" s="5">
        <f>SUM(C12*20/100)</f>
        <v>2487</v>
      </c>
      <c r="F14" s="3">
        <f t="shared" si="0"/>
        <v>1210.05</v>
      </c>
      <c r="G14" s="4">
        <f t="shared" si="1"/>
        <v>505</v>
      </c>
      <c r="H14" s="3">
        <f t="shared" si="2"/>
        <v>15421.95</v>
      </c>
      <c r="I14" s="146"/>
      <c r="J14" s="155" t="s">
        <v>38</v>
      </c>
      <c r="K14" s="149"/>
      <c r="L14" s="152"/>
    </row>
    <row r="15" spans="1:12" ht="24.75" customHeight="1" thickBot="1">
      <c r="A15" s="163"/>
      <c r="B15" s="13">
        <v>4</v>
      </c>
      <c r="C15" s="6">
        <v>13950</v>
      </c>
      <c r="D15" s="6">
        <v>700</v>
      </c>
      <c r="E15" s="15">
        <f>SUM(C12*20/100)</f>
        <v>2487</v>
      </c>
      <c r="F15" s="7">
        <f t="shared" si="0"/>
        <v>1255.5</v>
      </c>
      <c r="G15" s="6">
        <f t="shared" si="1"/>
        <v>505</v>
      </c>
      <c r="H15" s="7">
        <f t="shared" si="2"/>
        <v>15881.5</v>
      </c>
      <c r="I15" s="147"/>
      <c r="J15" s="156"/>
      <c r="K15" s="150"/>
      <c r="L15" s="153"/>
    </row>
    <row r="16" spans="1:12" ht="24.75" customHeight="1">
      <c r="A16" s="161" t="s">
        <v>10</v>
      </c>
      <c r="B16" s="11">
        <v>1</v>
      </c>
      <c r="C16" s="8">
        <v>14455</v>
      </c>
      <c r="D16" s="8">
        <v>900</v>
      </c>
      <c r="E16" s="9">
        <f>SUM(C16*20/100)</f>
        <v>2891</v>
      </c>
      <c r="F16" s="10">
        <f t="shared" si="0"/>
        <v>1300.95</v>
      </c>
      <c r="G16" s="8">
        <f t="shared" si="1"/>
        <v>560</v>
      </c>
      <c r="H16" s="10">
        <f t="shared" si="2"/>
        <v>16945.05</v>
      </c>
      <c r="I16" s="145">
        <v>600</v>
      </c>
      <c r="J16" s="176" t="s">
        <v>44</v>
      </c>
      <c r="K16" s="148" t="s">
        <v>23</v>
      </c>
      <c r="L16" s="151" t="s">
        <v>24</v>
      </c>
    </row>
    <row r="17" spans="1:12" ht="24.75" customHeight="1">
      <c r="A17" s="162"/>
      <c r="B17" s="12">
        <v>2</v>
      </c>
      <c r="C17" s="4">
        <v>15015</v>
      </c>
      <c r="D17" s="4">
        <v>900</v>
      </c>
      <c r="E17" s="5">
        <f>SUM(C16*20/100)</f>
        <v>2891</v>
      </c>
      <c r="F17" s="3">
        <f t="shared" si="0"/>
        <v>1351.35</v>
      </c>
      <c r="G17" s="4">
        <f t="shared" si="1"/>
        <v>560</v>
      </c>
      <c r="H17" s="3">
        <f t="shared" si="2"/>
        <v>17454.65</v>
      </c>
      <c r="I17" s="146"/>
      <c r="J17" s="155"/>
      <c r="K17" s="149"/>
      <c r="L17" s="152"/>
    </row>
    <row r="18" spans="1:12" ht="24.75" customHeight="1">
      <c r="A18" s="162"/>
      <c r="B18" s="12">
        <v>3</v>
      </c>
      <c r="C18" s="4">
        <v>15575</v>
      </c>
      <c r="D18" s="4">
        <v>900</v>
      </c>
      <c r="E18" s="5">
        <f>SUM(C16*20/100)</f>
        <v>2891</v>
      </c>
      <c r="F18" s="3">
        <f t="shared" si="0"/>
        <v>1401.75</v>
      </c>
      <c r="G18" s="4">
        <f t="shared" si="1"/>
        <v>560</v>
      </c>
      <c r="H18" s="3">
        <f t="shared" si="2"/>
        <v>17964.25</v>
      </c>
      <c r="I18" s="146"/>
      <c r="J18" s="155" t="s">
        <v>45</v>
      </c>
      <c r="K18" s="149"/>
      <c r="L18" s="152"/>
    </row>
    <row r="19" spans="1:12" ht="24.75" customHeight="1" thickBot="1">
      <c r="A19" s="163"/>
      <c r="B19" s="13">
        <v>4</v>
      </c>
      <c r="C19" s="6">
        <v>16135</v>
      </c>
      <c r="D19" s="6">
        <v>900</v>
      </c>
      <c r="E19" s="15">
        <f>SUM(C16*20/100)</f>
        <v>2891</v>
      </c>
      <c r="F19" s="7">
        <f t="shared" si="0"/>
        <v>1452.15</v>
      </c>
      <c r="G19" s="6">
        <f t="shared" si="1"/>
        <v>560</v>
      </c>
      <c r="H19" s="7">
        <f t="shared" si="2"/>
        <v>18473.85</v>
      </c>
      <c r="I19" s="147"/>
      <c r="J19" s="156"/>
      <c r="K19" s="150"/>
      <c r="L19" s="153"/>
    </row>
    <row r="20" spans="1:12" ht="24.75" customHeight="1">
      <c r="A20" s="161" t="s">
        <v>11</v>
      </c>
      <c r="B20" s="11">
        <v>1</v>
      </c>
      <c r="C20" s="8">
        <v>16695</v>
      </c>
      <c r="D20" s="8">
        <v>900</v>
      </c>
      <c r="E20" s="9">
        <f>SUM(C20*20/100)</f>
        <v>3339</v>
      </c>
      <c r="F20" s="10">
        <f t="shared" si="0"/>
        <v>1502.55</v>
      </c>
      <c r="G20" s="8">
        <f t="shared" si="1"/>
        <v>620</v>
      </c>
      <c r="H20" s="10">
        <f t="shared" si="2"/>
        <v>19431.45</v>
      </c>
      <c r="I20" s="145">
        <v>700</v>
      </c>
      <c r="J20" s="176" t="s">
        <v>44</v>
      </c>
      <c r="K20" s="148" t="s">
        <v>25</v>
      </c>
      <c r="L20" s="151" t="s">
        <v>24</v>
      </c>
    </row>
    <row r="21" spans="1:12" ht="24.75" customHeight="1">
      <c r="A21" s="162"/>
      <c r="B21" s="12">
        <v>2</v>
      </c>
      <c r="C21" s="4">
        <v>17315</v>
      </c>
      <c r="D21" s="4">
        <v>900</v>
      </c>
      <c r="E21" s="5">
        <f>SUM(C20*20/100)</f>
        <v>3339</v>
      </c>
      <c r="F21" s="3">
        <f t="shared" si="0"/>
        <v>1558.35</v>
      </c>
      <c r="G21" s="4">
        <f t="shared" si="1"/>
        <v>620</v>
      </c>
      <c r="H21" s="3">
        <f t="shared" si="2"/>
        <v>19995.65</v>
      </c>
      <c r="I21" s="146"/>
      <c r="J21" s="155"/>
      <c r="K21" s="149"/>
      <c r="L21" s="152"/>
    </row>
    <row r="22" spans="1:12" ht="24.75" customHeight="1">
      <c r="A22" s="162"/>
      <c r="B22" s="12">
        <v>3</v>
      </c>
      <c r="C22" s="4">
        <v>17935</v>
      </c>
      <c r="D22" s="4">
        <v>900</v>
      </c>
      <c r="E22" s="5">
        <f>SUM(C20*20/100)</f>
        <v>3339</v>
      </c>
      <c r="F22" s="3">
        <f t="shared" si="0"/>
        <v>1614.15</v>
      </c>
      <c r="G22" s="4">
        <f t="shared" si="1"/>
        <v>620</v>
      </c>
      <c r="H22" s="3">
        <f t="shared" si="2"/>
        <v>20559.85</v>
      </c>
      <c r="I22" s="146"/>
      <c r="J22" s="155" t="s">
        <v>45</v>
      </c>
      <c r="K22" s="149"/>
      <c r="L22" s="152"/>
    </row>
    <row r="23" spans="1:12" ht="24.75" customHeight="1" thickBot="1">
      <c r="A23" s="163"/>
      <c r="B23" s="13">
        <v>4</v>
      </c>
      <c r="C23" s="6">
        <v>18555</v>
      </c>
      <c r="D23" s="6">
        <v>900</v>
      </c>
      <c r="E23" s="15">
        <f>SUM(C20*20/100)</f>
        <v>3339</v>
      </c>
      <c r="F23" s="7">
        <f t="shared" si="0"/>
        <v>1669.95</v>
      </c>
      <c r="G23" s="6">
        <f t="shared" si="1"/>
        <v>620</v>
      </c>
      <c r="H23" s="7">
        <f t="shared" si="2"/>
        <v>21124.05</v>
      </c>
      <c r="I23" s="147"/>
      <c r="J23" s="156"/>
      <c r="K23" s="150"/>
      <c r="L23" s="153"/>
    </row>
    <row r="24" spans="1:12" ht="24.75" customHeight="1">
      <c r="A24" s="161" t="s">
        <v>12</v>
      </c>
      <c r="B24" s="11">
        <v>1</v>
      </c>
      <c r="C24" s="8">
        <v>19175</v>
      </c>
      <c r="D24" s="8">
        <v>900</v>
      </c>
      <c r="E24" s="9">
        <f>SUM(C24*20/100)</f>
        <v>3835</v>
      </c>
      <c r="F24" s="10">
        <f t="shared" si="0"/>
        <v>1725.75</v>
      </c>
      <c r="G24" s="8">
        <f t="shared" si="1"/>
        <v>675</v>
      </c>
      <c r="H24" s="10">
        <f t="shared" si="2"/>
        <v>22184.25</v>
      </c>
      <c r="I24" s="145">
        <v>700</v>
      </c>
      <c r="J24" s="176" t="s">
        <v>44</v>
      </c>
      <c r="K24" s="148" t="s">
        <v>25</v>
      </c>
      <c r="L24" s="151" t="s">
        <v>24</v>
      </c>
    </row>
    <row r="25" spans="1:12" ht="24.75" customHeight="1">
      <c r="A25" s="162"/>
      <c r="B25" s="12">
        <v>2</v>
      </c>
      <c r="C25" s="4">
        <v>19850</v>
      </c>
      <c r="D25" s="4">
        <v>900</v>
      </c>
      <c r="E25" s="5">
        <f>SUM(C24*20/100)</f>
        <v>3835</v>
      </c>
      <c r="F25" s="3">
        <f t="shared" si="0"/>
        <v>1786.5</v>
      </c>
      <c r="G25" s="4">
        <f t="shared" si="1"/>
        <v>675</v>
      </c>
      <c r="H25" s="3">
        <f t="shared" si="2"/>
        <v>22798.5</v>
      </c>
      <c r="I25" s="146"/>
      <c r="J25" s="155"/>
      <c r="K25" s="149"/>
      <c r="L25" s="152"/>
    </row>
    <row r="26" spans="1:12" ht="24.75" customHeight="1">
      <c r="A26" s="162"/>
      <c r="B26" s="12">
        <v>3</v>
      </c>
      <c r="C26" s="4">
        <v>20525</v>
      </c>
      <c r="D26" s="4">
        <v>900</v>
      </c>
      <c r="E26" s="5">
        <f>SUM(C24*20/100)</f>
        <v>3835</v>
      </c>
      <c r="F26" s="3">
        <f t="shared" si="0"/>
        <v>1847.25</v>
      </c>
      <c r="G26" s="4">
        <f t="shared" si="1"/>
        <v>675</v>
      </c>
      <c r="H26" s="3">
        <f t="shared" si="2"/>
        <v>23412.75</v>
      </c>
      <c r="I26" s="146"/>
      <c r="J26" s="155" t="s">
        <v>45</v>
      </c>
      <c r="K26" s="149"/>
      <c r="L26" s="152"/>
    </row>
    <row r="27" spans="1:12" ht="24.75" customHeight="1" thickBot="1">
      <c r="A27" s="163"/>
      <c r="B27" s="13">
        <v>4</v>
      </c>
      <c r="C27" s="6">
        <v>21200</v>
      </c>
      <c r="D27" s="6">
        <v>900</v>
      </c>
      <c r="E27" s="15">
        <f>SUM(C24*20/100)</f>
        <v>3835</v>
      </c>
      <c r="F27" s="15">
        <f t="shared" si="0"/>
        <v>1908</v>
      </c>
      <c r="G27" s="6">
        <f t="shared" si="1"/>
        <v>675</v>
      </c>
      <c r="H27" s="15">
        <f t="shared" si="2"/>
        <v>24027</v>
      </c>
      <c r="I27" s="147"/>
      <c r="J27" s="156"/>
      <c r="K27" s="150"/>
      <c r="L27" s="153"/>
    </row>
    <row r="28" spans="1:12" ht="24.75" customHeight="1">
      <c r="A28" s="161" t="s">
        <v>13</v>
      </c>
      <c r="B28" s="11">
        <v>1</v>
      </c>
      <c r="C28" s="8">
        <v>21875</v>
      </c>
      <c r="D28" s="8">
        <v>900</v>
      </c>
      <c r="E28" s="9">
        <f>SUM(C28*20/100)</f>
        <v>4375</v>
      </c>
      <c r="F28" s="10">
        <f t="shared" si="0"/>
        <v>1968.75</v>
      </c>
      <c r="G28" s="8">
        <f t="shared" si="1"/>
        <v>735</v>
      </c>
      <c r="H28" s="10">
        <f t="shared" si="2"/>
        <v>25181.25</v>
      </c>
      <c r="I28" s="145">
        <v>700</v>
      </c>
      <c r="J28" s="176" t="s">
        <v>44</v>
      </c>
      <c r="K28" s="148" t="s">
        <v>55</v>
      </c>
      <c r="L28" s="151" t="s">
        <v>24</v>
      </c>
    </row>
    <row r="29" spans="1:12" ht="24.75" customHeight="1">
      <c r="A29" s="162"/>
      <c r="B29" s="12">
        <v>2</v>
      </c>
      <c r="C29" s="4">
        <v>22610</v>
      </c>
      <c r="D29" s="4">
        <v>900</v>
      </c>
      <c r="E29" s="5">
        <f>SUM(C28*20/100)</f>
        <v>4375</v>
      </c>
      <c r="F29" s="3">
        <f t="shared" si="0"/>
        <v>2034.9</v>
      </c>
      <c r="G29" s="4">
        <f t="shared" si="1"/>
        <v>735</v>
      </c>
      <c r="H29" s="3">
        <f t="shared" si="2"/>
        <v>25850.1</v>
      </c>
      <c r="I29" s="146"/>
      <c r="J29" s="155"/>
      <c r="K29" s="149"/>
      <c r="L29" s="152"/>
    </row>
    <row r="30" spans="1:12" ht="24.75" customHeight="1">
      <c r="A30" s="162"/>
      <c r="B30" s="12">
        <v>3</v>
      </c>
      <c r="C30" s="4">
        <v>23345</v>
      </c>
      <c r="D30" s="4">
        <v>900</v>
      </c>
      <c r="E30" s="5">
        <f>SUM(C28*20/100)</f>
        <v>4375</v>
      </c>
      <c r="F30" s="3">
        <f t="shared" si="0"/>
        <v>2101.05</v>
      </c>
      <c r="G30" s="4">
        <f t="shared" si="1"/>
        <v>735</v>
      </c>
      <c r="H30" s="3">
        <f t="shared" si="2"/>
        <v>26518.95</v>
      </c>
      <c r="I30" s="146"/>
      <c r="J30" s="155" t="s">
        <v>45</v>
      </c>
      <c r="K30" s="149"/>
      <c r="L30" s="152"/>
    </row>
    <row r="31" spans="1:12" ht="24.75" customHeight="1" thickBot="1">
      <c r="A31" s="163"/>
      <c r="B31" s="13">
        <v>4</v>
      </c>
      <c r="C31" s="6">
        <v>24080</v>
      </c>
      <c r="D31" s="6">
        <v>900</v>
      </c>
      <c r="E31" s="15">
        <f>SUM(C28*20/100)</f>
        <v>4375</v>
      </c>
      <c r="F31" s="7">
        <f t="shared" si="0"/>
        <v>2167.2</v>
      </c>
      <c r="G31" s="6">
        <f>SUM(C31-C30)</f>
        <v>735</v>
      </c>
      <c r="H31" s="7">
        <f t="shared" si="2"/>
        <v>27187.8</v>
      </c>
      <c r="I31" s="147"/>
      <c r="J31" s="156"/>
      <c r="K31" s="150"/>
      <c r="L31" s="153"/>
    </row>
    <row r="33" spans="1:12" ht="15.75">
      <c r="A33" s="177" t="s">
        <v>29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</sheetData>
  <sheetProtection password="DBEE" sheet="1"/>
  <mergeCells count="56">
    <mergeCell ref="A33:L33"/>
    <mergeCell ref="A28:A31"/>
    <mergeCell ref="I28:I31"/>
    <mergeCell ref="J28:J29"/>
    <mergeCell ref="K28:K31"/>
    <mergeCell ref="L28:L31"/>
    <mergeCell ref="J30:J31"/>
    <mergeCell ref="A24:A27"/>
    <mergeCell ref="I24:I27"/>
    <mergeCell ref="J24:J25"/>
    <mergeCell ref="K24:K27"/>
    <mergeCell ref="L24:L27"/>
    <mergeCell ref="J26:J27"/>
    <mergeCell ref="A20:A23"/>
    <mergeCell ref="I20:I23"/>
    <mergeCell ref="J20:J21"/>
    <mergeCell ref="K20:K23"/>
    <mergeCell ref="L20:L23"/>
    <mergeCell ref="J22:J23"/>
    <mergeCell ref="A16:A19"/>
    <mergeCell ref="I16:I19"/>
    <mergeCell ref="J16:J17"/>
    <mergeCell ref="K16:K19"/>
    <mergeCell ref="L16:L19"/>
    <mergeCell ref="J18:J19"/>
    <mergeCell ref="A12:A15"/>
    <mergeCell ref="I12:I15"/>
    <mergeCell ref="J12:J13"/>
    <mergeCell ref="K12:K15"/>
    <mergeCell ref="L12:L15"/>
    <mergeCell ref="J14:J15"/>
    <mergeCell ref="A8:A11"/>
    <mergeCell ref="I8:I11"/>
    <mergeCell ref="J8:J9"/>
    <mergeCell ref="K8:K11"/>
    <mergeCell ref="L8:L11"/>
    <mergeCell ref="J10:J11"/>
    <mergeCell ref="J2:J3"/>
    <mergeCell ref="K2:K3"/>
    <mergeCell ref="L2:L3"/>
    <mergeCell ref="A4:A7"/>
    <mergeCell ref="I4:I7"/>
    <mergeCell ref="J4:J5"/>
    <mergeCell ref="K4:K7"/>
    <mergeCell ref="L4:L7"/>
    <mergeCell ref="J6:J7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rightToLeft="1" zoomScalePageLayoutView="0" workbookViewId="0" topLeftCell="A19">
      <selection activeCell="C17" sqref="C17"/>
    </sheetView>
  </sheetViews>
  <sheetFormatPr defaultColWidth="9.140625" defaultRowHeight="12.75"/>
  <cols>
    <col min="1" max="1" width="7.7109375" style="2" customWidth="1"/>
    <col min="2" max="2" width="6.28125" style="2" customWidth="1"/>
    <col min="3" max="3" width="7.8515625" style="2" customWidth="1"/>
    <col min="4" max="4" width="7.28125" style="2" customWidth="1"/>
    <col min="5" max="5" width="8.28125" style="2" customWidth="1"/>
    <col min="6" max="6" width="10.28125" style="2" customWidth="1"/>
    <col min="7" max="7" width="9.421875" style="2" customWidth="1"/>
    <col min="8" max="8" width="10.28125" style="2" customWidth="1"/>
    <col min="9" max="9" width="8.8515625" style="2" customWidth="1"/>
    <col min="10" max="10" width="9.421875" style="2" customWidth="1"/>
    <col min="11" max="12" width="5.28125" style="2" customWidth="1"/>
    <col min="13" max="16384" width="9.140625" style="2" customWidth="1"/>
  </cols>
  <sheetData>
    <row r="1" spans="1:12" ht="21" customHeight="1" thickBot="1">
      <c r="A1" s="181" t="s">
        <v>54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24.75" customHeight="1">
      <c r="A2" s="172" t="s">
        <v>0</v>
      </c>
      <c r="B2" s="187" t="s">
        <v>1</v>
      </c>
      <c r="C2" s="157" t="s">
        <v>2</v>
      </c>
      <c r="D2" s="157" t="s">
        <v>4</v>
      </c>
      <c r="E2" s="157" t="s">
        <v>3</v>
      </c>
      <c r="F2" s="159" t="s">
        <v>5</v>
      </c>
      <c r="G2" s="157" t="s">
        <v>6</v>
      </c>
      <c r="H2" s="157" t="s">
        <v>14</v>
      </c>
      <c r="I2" s="166" t="s">
        <v>47</v>
      </c>
      <c r="J2" s="157" t="s">
        <v>15</v>
      </c>
      <c r="K2" s="168" t="s">
        <v>27</v>
      </c>
      <c r="L2" s="170" t="s">
        <v>30</v>
      </c>
    </row>
    <row r="3" spans="1:12" ht="24.75" customHeight="1" thickBot="1">
      <c r="A3" s="173"/>
      <c r="B3" s="188"/>
      <c r="C3" s="158"/>
      <c r="D3" s="158"/>
      <c r="E3" s="158"/>
      <c r="F3" s="160"/>
      <c r="G3" s="158"/>
      <c r="H3" s="158"/>
      <c r="I3" s="190"/>
      <c r="J3" s="186"/>
      <c r="K3" s="169"/>
      <c r="L3" s="171"/>
    </row>
    <row r="4" spans="1:12" ht="24.75" customHeight="1">
      <c r="A4" s="161" t="s">
        <v>7</v>
      </c>
      <c r="B4" s="11">
        <v>1</v>
      </c>
      <c r="C4" s="20">
        <v>10535</v>
      </c>
      <c r="D4" s="8">
        <v>700</v>
      </c>
      <c r="E4" s="9">
        <f>SUM(C4*20/100)</f>
        <v>2107</v>
      </c>
      <c r="F4" s="10">
        <f>SUM(C4*9/100)</f>
        <v>948.15</v>
      </c>
      <c r="G4" s="8">
        <f>SUM(C5-C4)</f>
        <v>475</v>
      </c>
      <c r="H4" s="10">
        <f>SUM(C4+D4+E4-F4)</f>
        <v>12393.85</v>
      </c>
      <c r="I4" s="145">
        <v>600</v>
      </c>
      <c r="J4" s="176" t="s">
        <v>37</v>
      </c>
      <c r="K4" s="148" t="s">
        <v>20</v>
      </c>
      <c r="L4" s="151" t="s">
        <v>22</v>
      </c>
    </row>
    <row r="5" spans="1:12" ht="24.75" customHeight="1">
      <c r="A5" s="162"/>
      <c r="B5" s="12">
        <v>2</v>
      </c>
      <c r="C5" s="4">
        <v>11010</v>
      </c>
      <c r="D5" s="4">
        <v>700</v>
      </c>
      <c r="E5" s="5">
        <f>SUM(C4*20/100)</f>
        <v>2107</v>
      </c>
      <c r="F5" s="3">
        <f aca="true" t="shared" si="0" ref="F5:F31">SUM(C5*9/100)</f>
        <v>990.9</v>
      </c>
      <c r="G5" s="4">
        <f>SUM(C6-C5)</f>
        <v>475</v>
      </c>
      <c r="H5" s="3">
        <f>SUM(C5+D5+E5-F5)</f>
        <v>12826.1</v>
      </c>
      <c r="I5" s="146"/>
      <c r="J5" s="155"/>
      <c r="K5" s="149"/>
      <c r="L5" s="152"/>
    </row>
    <row r="6" spans="1:12" ht="24.75" customHeight="1">
      <c r="A6" s="162"/>
      <c r="B6" s="12">
        <v>3</v>
      </c>
      <c r="C6" s="4">
        <v>11485</v>
      </c>
      <c r="D6" s="4">
        <v>700</v>
      </c>
      <c r="E6" s="5">
        <f>SUM(C4*20/100)</f>
        <v>2107</v>
      </c>
      <c r="F6" s="3">
        <f t="shared" si="0"/>
        <v>1033.65</v>
      </c>
      <c r="G6" s="4">
        <f aca="true" t="shared" si="1" ref="G6:G30">SUM(C7-C6)</f>
        <v>475</v>
      </c>
      <c r="H6" s="3">
        <f aca="true" t="shared" si="2" ref="H6:H31">SUM(C6+D6+E6-F6)</f>
        <v>13258.35</v>
      </c>
      <c r="I6" s="146"/>
      <c r="J6" s="155" t="s">
        <v>38</v>
      </c>
      <c r="K6" s="149"/>
      <c r="L6" s="152"/>
    </row>
    <row r="7" spans="1:12" ht="24.75" customHeight="1" thickBot="1">
      <c r="A7" s="163"/>
      <c r="B7" s="13">
        <v>4</v>
      </c>
      <c r="C7" s="6">
        <v>11960</v>
      </c>
      <c r="D7" s="6">
        <v>700</v>
      </c>
      <c r="E7" s="15">
        <f>SUM(C4*20/100)</f>
        <v>2107</v>
      </c>
      <c r="F7" s="7">
        <f t="shared" si="0"/>
        <v>1076.4</v>
      </c>
      <c r="G7" s="6">
        <f t="shared" si="1"/>
        <v>475</v>
      </c>
      <c r="H7" s="7">
        <f>SUM(C7+D7+E7-F7)</f>
        <v>13690.6</v>
      </c>
      <c r="I7" s="147"/>
      <c r="J7" s="156"/>
      <c r="K7" s="150"/>
      <c r="L7" s="153"/>
    </row>
    <row r="8" spans="1:12" ht="24.75" customHeight="1">
      <c r="A8" s="161" t="s">
        <v>8</v>
      </c>
      <c r="B8" s="11">
        <v>1</v>
      </c>
      <c r="C8" s="8">
        <v>12435</v>
      </c>
      <c r="D8" s="8">
        <v>700</v>
      </c>
      <c r="E8" s="9">
        <f>SUM(C8*20/100)</f>
        <v>2487</v>
      </c>
      <c r="F8" s="10">
        <f t="shared" si="0"/>
        <v>1119.15</v>
      </c>
      <c r="G8" s="8">
        <f t="shared" si="1"/>
        <v>505</v>
      </c>
      <c r="H8" s="10">
        <f t="shared" si="2"/>
        <v>14502.85</v>
      </c>
      <c r="I8" s="145">
        <v>600</v>
      </c>
      <c r="J8" s="176" t="s">
        <v>37</v>
      </c>
      <c r="K8" s="148" t="s">
        <v>21</v>
      </c>
      <c r="L8" s="151" t="s">
        <v>56</v>
      </c>
    </row>
    <row r="9" spans="1:12" ht="24.75" customHeight="1">
      <c r="A9" s="162"/>
      <c r="B9" s="12">
        <v>2</v>
      </c>
      <c r="C9" s="4">
        <v>12940</v>
      </c>
      <c r="D9" s="4">
        <v>700</v>
      </c>
      <c r="E9" s="5">
        <f>SUM(C8*20/100)</f>
        <v>2487</v>
      </c>
      <c r="F9" s="3">
        <f t="shared" si="0"/>
        <v>1164.6</v>
      </c>
      <c r="G9" s="4">
        <f t="shared" si="1"/>
        <v>505</v>
      </c>
      <c r="H9" s="3">
        <f t="shared" si="2"/>
        <v>14962.4</v>
      </c>
      <c r="I9" s="146"/>
      <c r="J9" s="155"/>
      <c r="K9" s="149"/>
      <c r="L9" s="152"/>
    </row>
    <row r="10" spans="1:12" ht="24.75" customHeight="1">
      <c r="A10" s="162"/>
      <c r="B10" s="12">
        <v>3</v>
      </c>
      <c r="C10" s="4">
        <v>13445</v>
      </c>
      <c r="D10" s="4">
        <v>700</v>
      </c>
      <c r="E10" s="5">
        <f>SUM(C8*20/100)</f>
        <v>2487</v>
      </c>
      <c r="F10" s="3">
        <f t="shared" si="0"/>
        <v>1210.05</v>
      </c>
      <c r="G10" s="4">
        <f t="shared" si="1"/>
        <v>505</v>
      </c>
      <c r="H10" s="3">
        <f t="shared" si="2"/>
        <v>15421.95</v>
      </c>
      <c r="I10" s="146"/>
      <c r="J10" s="155" t="s">
        <v>38</v>
      </c>
      <c r="K10" s="149"/>
      <c r="L10" s="152"/>
    </row>
    <row r="11" spans="1:12" ht="24.75" customHeight="1" thickBot="1">
      <c r="A11" s="163"/>
      <c r="B11" s="13">
        <v>4</v>
      </c>
      <c r="C11" s="6">
        <v>13950</v>
      </c>
      <c r="D11" s="6">
        <v>700</v>
      </c>
      <c r="E11" s="15">
        <f>SUM(C8*20/100)</f>
        <v>2487</v>
      </c>
      <c r="F11" s="7">
        <f t="shared" si="0"/>
        <v>1255.5</v>
      </c>
      <c r="G11" s="6">
        <f t="shared" si="1"/>
        <v>505</v>
      </c>
      <c r="H11" s="7">
        <f t="shared" si="2"/>
        <v>15881.5</v>
      </c>
      <c r="I11" s="147"/>
      <c r="J11" s="156"/>
      <c r="K11" s="150"/>
      <c r="L11" s="153"/>
    </row>
    <row r="12" spans="1:12" ht="24.75" customHeight="1">
      <c r="A12" s="161" t="s">
        <v>9</v>
      </c>
      <c r="B12" s="11">
        <v>1</v>
      </c>
      <c r="C12" s="8">
        <v>14455</v>
      </c>
      <c r="D12" s="8">
        <v>900</v>
      </c>
      <c r="E12" s="9">
        <f>SUM(C12*20/100)</f>
        <v>2891</v>
      </c>
      <c r="F12" s="10">
        <f t="shared" si="0"/>
        <v>1300.95</v>
      </c>
      <c r="G12" s="8">
        <f t="shared" si="1"/>
        <v>560</v>
      </c>
      <c r="H12" s="10">
        <f t="shared" si="2"/>
        <v>16945.05</v>
      </c>
      <c r="I12" s="145">
        <v>600</v>
      </c>
      <c r="J12" s="176" t="s">
        <v>45</v>
      </c>
      <c r="K12" s="148" t="s">
        <v>23</v>
      </c>
      <c r="L12" s="151" t="s">
        <v>56</v>
      </c>
    </row>
    <row r="13" spans="1:12" ht="24.75" customHeight="1">
      <c r="A13" s="162"/>
      <c r="B13" s="12">
        <v>2</v>
      </c>
      <c r="C13" s="4">
        <v>15015</v>
      </c>
      <c r="D13" s="4">
        <v>900</v>
      </c>
      <c r="E13" s="5">
        <f>SUM(C12*20/100)</f>
        <v>2891</v>
      </c>
      <c r="F13" s="3">
        <f t="shared" si="0"/>
        <v>1351.35</v>
      </c>
      <c r="G13" s="4">
        <f t="shared" si="1"/>
        <v>560</v>
      </c>
      <c r="H13" s="3">
        <f t="shared" si="2"/>
        <v>17454.65</v>
      </c>
      <c r="I13" s="146"/>
      <c r="J13" s="155"/>
      <c r="K13" s="149"/>
      <c r="L13" s="152"/>
    </row>
    <row r="14" spans="1:12" ht="24.75" customHeight="1">
      <c r="A14" s="162"/>
      <c r="B14" s="12">
        <v>3</v>
      </c>
      <c r="C14" s="4">
        <v>15575</v>
      </c>
      <c r="D14" s="4">
        <v>900</v>
      </c>
      <c r="E14" s="5">
        <f>SUM(C12*20/100)</f>
        <v>2891</v>
      </c>
      <c r="F14" s="3">
        <f t="shared" si="0"/>
        <v>1401.75</v>
      </c>
      <c r="G14" s="4">
        <f t="shared" si="1"/>
        <v>560</v>
      </c>
      <c r="H14" s="3">
        <f t="shared" si="2"/>
        <v>17964.25</v>
      </c>
      <c r="I14" s="146"/>
      <c r="J14" s="155" t="s">
        <v>45</v>
      </c>
      <c r="K14" s="149"/>
      <c r="L14" s="152"/>
    </row>
    <row r="15" spans="1:12" ht="24.75" customHeight="1" thickBot="1">
      <c r="A15" s="163"/>
      <c r="B15" s="13">
        <v>4</v>
      </c>
      <c r="C15" s="6">
        <v>16135</v>
      </c>
      <c r="D15" s="6">
        <v>900</v>
      </c>
      <c r="E15" s="15">
        <f>SUM(C12*20/100)</f>
        <v>2891</v>
      </c>
      <c r="F15" s="7">
        <f t="shared" si="0"/>
        <v>1452.15</v>
      </c>
      <c r="G15" s="6">
        <f t="shared" si="1"/>
        <v>560</v>
      </c>
      <c r="H15" s="7">
        <f t="shared" si="2"/>
        <v>18473.85</v>
      </c>
      <c r="I15" s="147"/>
      <c r="J15" s="156"/>
      <c r="K15" s="150"/>
      <c r="L15" s="153"/>
    </row>
    <row r="16" spans="1:12" ht="24.75" customHeight="1">
      <c r="A16" s="161" t="s">
        <v>10</v>
      </c>
      <c r="B16" s="11">
        <v>1</v>
      </c>
      <c r="C16" s="8">
        <v>16695</v>
      </c>
      <c r="D16" s="8">
        <v>900</v>
      </c>
      <c r="E16" s="9">
        <f>SUM(C16*20/100)</f>
        <v>3339</v>
      </c>
      <c r="F16" s="10">
        <f t="shared" si="0"/>
        <v>1502.55</v>
      </c>
      <c r="G16" s="8">
        <f t="shared" si="1"/>
        <v>620</v>
      </c>
      <c r="H16" s="10">
        <f t="shared" si="2"/>
        <v>19431.45</v>
      </c>
      <c r="I16" s="145">
        <v>700</v>
      </c>
      <c r="J16" s="176" t="s">
        <v>45</v>
      </c>
      <c r="K16" s="148" t="s">
        <v>25</v>
      </c>
      <c r="L16" s="151" t="s">
        <v>24</v>
      </c>
    </row>
    <row r="17" spans="1:12" ht="24.75" customHeight="1">
      <c r="A17" s="162"/>
      <c r="B17" s="12">
        <v>2</v>
      </c>
      <c r="C17" s="4">
        <v>17315</v>
      </c>
      <c r="D17" s="4">
        <v>900</v>
      </c>
      <c r="E17" s="5">
        <f>SUM(C16*20/100)</f>
        <v>3339</v>
      </c>
      <c r="F17" s="3">
        <f t="shared" si="0"/>
        <v>1558.35</v>
      </c>
      <c r="G17" s="4">
        <f t="shared" si="1"/>
        <v>620</v>
      </c>
      <c r="H17" s="3">
        <f t="shared" si="2"/>
        <v>19995.65</v>
      </c>
      <c r="I17" s="146"/>
      <c r="J17" s="155"/>
      <c r="K17" s="149"/>
      <c r="L17" s="152"/>
    </row>
    <row r="18" spans="1:12" ht="24.75" customHeight="1">
      <c r="A18" s="162"/>
      <c r="B18" s="12">
        <v>3</v>
      </c>
      <c r="C18" s="4">
        <v>17935</v>
      </c>
      <c r="D18" s="4">
        <v>900</v>
      </c>
      <c r="E18" s="5">
        <f>SUM(C16*20/100)</f>
        <v>3339</v>
      </c>
      <c r="F18" s="3">
        <f t="shared" si="0"/>
        <v>1614.15</v>
      </c>
      <c r="G18" s="4">
        <f t="shared" si="1"/>
        <v>620</v>
      </c>
      <c r="H18" s="3">
        <f t="shared" si="2"/>
        <v>20559.85</v>
      </c>
      <c r="I18" s="146"/>
      <c r="J18" s="155" t="s">
        <v>45</v>
      </c>
      <c r="K18" s="149"/>
      <c r="L18" s="152"/>
    </row>
    <row r="19" spans="1:12" ht="24.75" customHeight="1" thickBot="1">
      <c r="A19" s="163"/>
      <c r="B19" s="13">
        <v>4</v>
      </c>
      <c r="C19" s="6">
        <v>18555</v>
      </c>
      <c r="D19" s="6">
        <v>900</v>
      </c>
      <c r="E19" s="15">
        <f>SUM(C16*20/100)</f>
        <v>3339</v>
      </c>
      <c r="F19" s="7">
        <f t="shared" si="0"/>
        <v>1669.95</v>
      </c>
      <c r="G19" s="6">
        <f t="shared" si="1"/>
        <v>620</v>
      </c>
      <c r="H19" s="7">
        <f t="shared" si="2"/>
        <v>21124.05</v>
      </c>
      <c r="I19" s="147"/>
      <c r="J19" s="156"/>
      <c r="K19" s="150"/>
      <c r="L19" s="153"/>
    </row>
    <row r="20" spans="1:12" ht="24.75" customHeight="1">
      <c r="A20" s="161" t="s">
        <v>11</v>
      </c>
      <c r="B20" s="11">
        <v>1</v>
      </c>
      <c r="C20" s="8">
        <v>19175</v>
      </c>
      <c r="D20" s="8">
        <v>900</v>
      </c>
      <c r="E20" s="9">
        <f>SUM(C20*20/100)</f>
        <v>3835</v>
      </c>
      <c r="F20" s="10">
        <f t="shared" si="0"/>
        <v>1725.75</v>
      </c>
      <c r="G20" s="8">
        <f t="shared" si="1"/>
        <v>675</v>
      </c>
      <c r="H20" s="10">
        <f t="shared" si="2"/>
        <v>22184.25</v>
      </c>
      <c r="I20" s="145">
        <v>700</v>
      </c>
      <c r="J20" s="176" t="s">
        <v>44</v>
      </c>
      <c r="K20" s="148" t="s">
        <v>25</v>
      </c>
      <c r="L20" s="151" t="s">
        <v>24</v>
      </c>
    </row>
    <row r="21" spans="1:12" ht="24.75" customHeight="1">
      <c r="A21" s="162"/>
      <c r="B21" s="12">
        <v>2</v>
      </c>
      <c r="C21" s="4">
        <v>19850</v>
      </c>
      <c r="D21" s="4">
        <v>900</v>
      </c>
      <c r="E21" s="5">
        <f>SUM(C20*20/100)</f>
        <v>3835</v>
      </c>
      <c r="F21" s="3">
        <f t="shared" si="0"/>
        <v>1786.5</v>
      </c>
      <c r="G21" s="4">
        <f t="shared" si="1"/>
        <v>675</v>
      </c>
      <c r="H21" s="3">
        <f t="shared" si="2"/>
        <v>22798.5</v>
      </c>
      <c r="I21" s="146"/>
      <c r="J21" s="155"/>
      <c r="K21" s="149"/>
      <c r="L21" s="152"/>
    </row>
    <row r="22" spans="1:12" ht="24.75" customHeight="1">
      <c r="A22" s="162"/>
      <c r="B22" s="12">
        <v>3</v>
      </c>
      <c r="C22" s="4">
        <v>20525</v>
      </c>
      <c r="D22" s="4">
        <v>900</v>
      </c>
      <c r="E22" s="5">
        <f>SUM(C20*20/100)</f>
        <v>3835</v>
      </c>
      <c r="F22" s="3">
        <f t="shared" si="0"/>
        <v>1847.25</v>
      </c>
      <c r="G22" s="4">
        <f t="shared" si="1"/>
        <v>675</v>
      </c>
      <c r="H22" s="3">
        <f t="shared" si="2"/>
        <v>23412.75</v>
      </c>
      <c r="I22" s="146"/>
      <c r="J22" s="155" t="s">
        <v>45</v>
      </c>
      <c r="K22" s="149"/>
      <c r="L22" s="152"/>
    </row>
    <row r="23" spans="1:12" ht="24.75" customHeight="1" thickBot="1">
      <c r="A23" s="163"/>
      <c r="B23" s="13">
        <v>4</v>
      </c>
      <c r="C23" s="6">
        <v>21200</v>
      </c>
      <c r="D23" s="6">
        <v>900</v>
      </c>
      <c r="E23" s="15">
        <f>SUM(C20*20/100)</f>
        <v>3835</v>
      </c>
      <c r="F23" s="15">
        <f t="shared" si="0"/>
        <v>1908</v>
      </c>
      <c r="G23" s="6">
        <f t="shared" si="1"/>
        <v>675</v>
      </c>
      <c r="H23" s="15">
        <f t="shared" si="2"/>
        <v>24027</v>
      </c>
      <c r="I23" s="147"/>
      <c r="J23" s="156"/>
      <c r="K23" s="150"/>
      <c r="L23" s="153"/>
    </row>
    <row r="24" spans="1:12" ht="24.75" customHeight="1">
      <c r="A24" s="161" t="s">
        <v>12</v>
      </c>
      <c r="B24" s="11">
        <v>1</v>
      </c>
      <c r="C24" s="8">
        <v>21875</v>
      </c>
      <c r="D24" s="8">
        <v>900</v>
      </c>
      <c r="E24" s="9">
        <f>SUM(C24*20/100)</f>
        <v>4375</v>
      </c>
      <c r="F24" s="10">
        <f t="shared" si="0"/>
        <v>1968.75</v>
      </c>
      <c r="G24" s="8">
        <f t="shared" si="1"/>
        <v>735</v>
      </c>
      <c r="H24" s="10">
        <f t="shared" si="2"/>
        <v>25181.25</v>
      </c>
      <c r="I24" s="145">
        <v>700</v>
      </c>
      <c r="J24" s="176" t="s">
        <v>44</v>
      </c>
      <c r="K24" s="148" t="s">
        <v>31</v>
      </c>
      <c r="L24" s="151" t="s">
        <v>24</v>
      </c>
    </row>
    <row r="25" spans="1:12" ht="24.75" customHeight="1">
      <c r="A25" s="162"/>
      <c r="B25" s="12">
        <v>2</v>
      </c>
      <c r="C25" s="4">
        <v>22610</v>
      </c>
      <c r="D25" s="4">
        <v>900</v>
      </c>
      <c r="E25" s="5">
        <f>SUM(C24*20/100)</f>
        <v>4375</v>
      </c>
      <c r="F25" s="3">
        <f t="shared" si="0"/>
        <v>2034.9</v>
      </c>
      <c r="G25" s="4">
        <f t="shared" si="1"/>
        <v>735</v>
      </c>
      <c r="H25" s="3">
        <f t="shared" si="2"/>
        <v>25850.1</v>
      </c>
      <c r="I25" s="146"/>
      <c r="J25" s="155"/>
      <c r="K25" s="149"/>
      <c r="L25" s="152"/>
    </row>
    <row r="26" spans="1:12" ht="24.75" customHeight="1">
      <c r="A26" s="162"/>
      <c r="B26" s="12">
        <v>3</v>
      </c>
      <c r="C26" s="4">
        <v>23345</v>
      </c>
      <c r="D26" s="4">
        <v>900</v>
      </c>
      <c r="E26" s="5">
        <f>SUM(C24*20/100)</f>
        <v>4375</v>
      </c>
      <c r="F26" s="3">
        <f t="shared" si="0"/>
        <v>2101.05</v>
      </c>
      <c r="G26" s="4">
        <f t="shared" si="1"/>
        <v>735</v>
      </c>
      <c r="H26" s="3">
        <f t="shared" si="2"/>
        <v>26518.95</v>
      </c>
      <c r="I26" s="146"/>
      <c r="J26" s="155" t="s">
        <v>45</v>
      </c>
      <c r="K26" s="149"/>
      <c r="L26" s="152"/>
    </row>
    <row r="27" spans="1:12" ht="24.75" customHeight="1" thickBot="1">
      <c r="A27" s="163"/>
      <c r="B27" s="13">
        <v>4</v>
      </c>
      <c r="C27" s="6">
        <v>24080</v>
      </c>
      <c r="D27" s="6">
        <v>900</v>
      </c>
      <c r="E27" s="15">
        <f>SUM(C24*20/100)</f>
        <v>4375</v>
      </c>
      <c r="F27" s="7">
        <f t="shared" si="0"/>
        <v>2167.2</v>
      </c>
      <c r="G27" s="6">
        <f t="shared" si="1"/>
        <v>735</v>
      </c>
      <c r="H27" s="7">
        <f t="shared" si="2"/>
        <v>27187.8</v>
      </c>
      <c r="I27" s="147"/>
      <c r="J27" s="156"/>
      <c r="K27" s="150"/>
      <c r="L27" s="153"/>
    </row>
    <row r="28" spans="1:12" ht="24.75" customHeight="1">
      <c r="A28" s="161" t="s">
        <v>13</v>
      </c>
      <c r="B28" s="11">
        <v>1</v>
      </c>
      <c r="C28" s="8">
        <v>24815</v>
      </c>
      <c r="D28" s="8">
        <v>900</v>
      </c>
      <c r="E28" s="9">
        <f>SUM(C28*20/100)</f>
        <v>4963</v>
      </c>
      <c r="F28" s="10">
        <f t="shared" si="0"/>
        <v>2233.35</v>
      </c>
      <c r="G28" s="8">
        <f t="shared" si="1"/>
        <v>790</v>
      </c>
      <c r="H28" s="10">
        <f t="shared" si="2"/>
        <v>28444.65</v>
      </c>
      <c r="I28" s="145">
        <v>700</v>
      </c>
      <c r="J28" s="176" t="s">
        <v>44</v>
      </c>
      <c r="K28" s="148" t="s">
        <v>31</v>
      </c>
      <c r="L28" s="151" t="s">
        <v>24</v>
      </c>
    </row>
    <row r="29" spans="1:12" ht="24.75" customHeight="1">
      <c r="A29" s="162"/>
      <c r="B29" s="12">
        <v>2</v>
      </c>
      <c r="C29" s="4">
        <v>25605</v>
      </c>
      <c r="D29" s="4">
        <v>900</v>
      </c>
      <c r="E29" s="5">
        <f>SUM(C28*20/100)</f>
        <v>4963</v>
      </c>
      <c r="F29" s="3">
        <f t="shared" si="0"/>
        <v>2304.45</v>
      </c>
      <c r="G29" s="4">
        <f t="shared" si="1"/>
        <v>790</v>
      </c>
      <c r="H29" s="3">
        <f t="shared" si="2"/>
        <v>29163.55</v>
      </c>
      <c r="I29" s="146"/>
      <c r="J29" s="155"/>
      <c r="K29" s="149"/>
      <c r="L29" s="152"/>
    </row>
    <row r="30" spans="1:12" ht="24.75" customHeight="1">
      <c r="A30" s="162"/>
      <c r="B30" s="12">
        <v>3</v>
      </c>
      <c r="C30" s="4">
        <v>26395</v>
      </c>
      <c r="D30" s="4">
        <v>900</v>
      </c>
      <c r="E30" s="5">
        <f>SUM(C28*20/100)</f>
        <v>4963</v>
      </c>
      <c r="F30" s="3">
        <f t="shared" si="0"/>
        <v>2375.55</v>
      </c>
      <c r="G30" s="4">
        <f t="shared" si="1"/>
        <v>790</v>
      </c>
      <c r="H30" s="3">
        <f t="shared" si="2"/>
        <v>29882.45</v>
      </c>
      <c r="I30" s="146"/>
      <c r="J30" s="155" t="s">
        <v>45</v>
      </c>
      <c r="K30" s="149"/>
      <c r="L30" s="152"/>
    </row>
    <row r="31" spans="1:12" ht="24.75" customHeight="1" thickBot="1">
      <c r="A31" s="163"/>
      <c r="B31" s="13">
        <v>4</v>
      </c>
      <c r="C31" s="6">
        <v>27185</v>
      </c>
      <c r="D31" s="6">
        <v>900</v>
      </c>
      <c r="E31" s="15">
        <f>SUM(C28*20/100)</f>
        <v>4963</v>
      </c>
      <c r="F31" s="7">
        <f t="shared" si="0"/>
        <v>2446.65</v>
      </c>
      <c r="G31" s="6">
        <f>SUM(C31-C30)</f>
        <v>790</v>
      </c>
      <c r="H31" s="7">
        <f t="shared" si="2"/>
        <v>30601.35</v>
      </c>
      <c r="I31" s="147"/>
      <c r="J31" s="156"/>
      <c r="K31" s="150"/>
      <c r="L31" s="153"/>
    </row>
    <row r="33" spans="1:12" ht="15.75">
      <c r="A33" s="177" t="s">
        <v>29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</sheetData>
  <sheetProtection password="DBEE" sheet="1"/>
  <mergeCells count="56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4:A7"/>
    <mergeCell ref="I4:I7"/>
    <mergeCell ref="J4:J5"/>
    <mergeCell ref="K4:K7"/>
    <mergeCell ref="L4:L7"/>
    <mergeCell ref="J6:J7"/>
    <mergeCell ref="A8:A11"/>
    <mergeCell ref="I8:I11"/>
    <mergeCell ref="J8:J9"/>
    <mergeCell ref="K8:K11"/>
    <mergeCell ref="L8:L11"/>
    <mergeCell ref="J10:J11"/>
    <mergeCell ref="A12:A15"/>
    <mergeCell ref="I12:I15"/>
    <mergeCell ref="J12:J13"/>
    <mergeCell ref="K12:K15"/>
    <mergeCell ref="L12:L15"/>
    <mergeCell ref="J14:J15"/>
    <mergeCell ref="A16:A19"/>
    <mergeCell ref="I16:I19"/>
    <mergeCell ref="J16:J17"/>
    <mergeCell ref="K16:K19"/>
    <mergeCell ref="L16:L19"/>
    <mergeCell ref="J18:J19"/>
    <mergeCell ref="A20:A23"/>
    <mergeCell ref="I20:I23"/>
    <mergeCell ref="J20:J21"/>
    <mergeCell ref="K20:K23"/>
    <mergeCell ref="L20:L23"/>
    <mergeCell ref="J22:J23"/>
    <mergeCell ref="A24:A27"/>
    <mergeCell ref="I24:I27"/>
    <mergeCell ref="J24:J25"/>
    <mergeCell ref="K24:K27"/>
    <mergeCell ref="L24:L27"/>
    <mergeCell ref="J26:J27"/>
    <mergeCell ref="A33:L33"/>
    <mergeCell ref="A28:A31"/>
    <mergeCell ref="I28:I31"/>
    <mergeCell ref="J28:J29"/>
    <mergeCell ref="K28:K31"/>
    <mergeCell ref="L28:L31"/>
    <mergeCell ref="J30:J31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rightToLeft="1" zoomScalePageLayoutView="0" workbookViewId="0" topLeftCell="A22">
      <selection activeCell="E15" sqref="E15"/>
    </sheetView>
  </sheetViews>
  <sheetFormatPr defaultColWidth="9.140625" defaultRowHeight="12.75"/>
  <cols>
    <col min="1" max="1" width="5.8515625" style="2" customWidth="1"/>
    <col min="2" max="2" width="5.00390625" style="2" customWidth="1"/>
    <col min="3" max="3" width="7.57421875" style="2" customWidth="1"/>
    <col min="4" max="4" width="6.421875" style="2" customWidth="1"/>
    <col min="5" max="5" width="8.28125" style="2" customWidth="1"/>
    <col min="6" max="6" width="10.28125" style="2" customWidth="1"/>
    <col min="7" max="7" width="9.421875" style="2" customWidth="1"/>
    <col min="8" max="8" width="8.7109375" style="2" customWidth="1"/>
    <col min="9" max="9" width="6.00390625" style="2" customWidth="1"/>
    <col min="10" max="10" width="10.28125" style="2" customWidth="1"/>
    <col min="11" max="11" width="4.421875" style="2" customWidth="1"/>
    <col min="12" max="12" width="9.421875" style="2" customWidth="1"/>
    <col min="13" max="14" width="4.28125" style="2" customWidth="1"/>
    <col min="15" max="16384" width="9.140625" style="2" customWidth="1"/>
  </cols>
  <sheetData>
    <row r="1" spans="1:14" ht="21" customHeight="1" thickBot="1">
      <c r="A1" s="181" t="s">
        <v>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24.75" customHeight="1">
      <c r="A2" s="172" t="s">
        <v>0</v>
      </c>
      <c r="B2" s="187" t="s">
        <v>1</v>
      </c>
      <c r="C2" s="157" t="s">
        <v>2</v>
      </c>
      <c r="D2" s="157" t="s">
        <v>4</v>
      </c>
      <c r="E2" s="157" t="s">
        <v>3</v>
      </c>
      <c r="F2" s="159" t="s">
        <v>5</v>
      </c>
      <c r="G2" s="157" t="s">
        <v>6</v>
      </c>
      <c r="H2" s="157" t="s">
        <v>14</v>
      </c>
      <c r="I2" s="178" t="s">
        <v>52</v>
      </c>
      <c r="J2" s="178" t="s">
        <v>46</v>
      </c>
      <c r="K2" s="189" t="s">
        <v>47</v>
      </c>
      <c r="L2" s="157" t="s">
        <v>15</v>
      </c>
      <c r="M2" s="168" t="s">
        <v>27</v>
      </c>
      <c r="N2" s="170" t="s">
        <v>30</v>
      </c>
    </row>
    <row r="3" spans="1:14" ht="24.75" customHeight="1" thickBot="1">
      <c r="A3" s="173"/>
      <c r="B3" s="188"/>
      <c r="C3" s="158"/>
      <c r="D3" s="158"/>
      <c r="E3" s="158"/>
      <c r="F3" s="160"/>
      <c r="G3" s="158"/>
      <c r="H3" s="158"/>
      <c r="I3" s="191"/>
      <c r="J3" s="182"/>
      <c r="K3" s="190"/>
      <c r="L3" s="186"/>
      <c r="M3" s="169"/>
      <c r="N3" s="171"/>
    </row>
    <row r="4" spans="1:14" ht="24.75" customHeight="1">
      <c r="A4" s="161" t="s">
        <v>7</v>
      </c>
      <c r="B4" s="11">
        <v>1</v>
      </c>
      <c r="C4" s="8">
        <v>7420</v>
      </c>
      <c r="D4" s="8">
        <v>700</v>
      </c>
      <c r="E4" s="9">
        <f>SUM(C4*45/100)</f>
        <v>3339</v>
      </c>
      <c r="F4" s="10">
        <f>SUM(C4*9/100)</f>
        <v>667.8</v>
      </c>
      <c r="G4" s="8">
        <f>SUM(C5-C4)</f>
        <v>440</v>
      </c>
      <c r="H4" s="10">
        <f>SUM(C4+D4+E4-F4)</f>
        <v>10791.2</v>
      </c>
      <c r="I4" s="9">
        <f>SUM(C4*10/100)</f>
        <v>742</v>
      </c>
      <c r="J4" s="10">
        <f>SUM(H4+I4)</f>
        <v>11533.2</v>
      </c>
      <c r="K4" s="183">
        <v>400</v>
      </c>
      <c r="L4" s="176" t="s">
        <v>37</v>
      </c>
      <c r="M4" s="148" t="s">
        <v>18</v>
      </c>
      <c r="N4" s="192" t="s">
        <v>22</v>
      </c>
    </row>
    <row r="5" spans="1:14" ht="24.75" customHeight="1">
      <c r="A5" s="162"/>
      <c r="B5" s="12">
        <v>2</v>
      </c>
      <c r="C5" s="4">
        <v>7860</v>
      </c>
      <c r="D5" s="4">
        <v>700</v>
      </c>
      <c r="E5" s="5">
        <f>SUM(C4*45/100)</f>
        <v>3339</v>
      </c>
      <c r="F5" s="3">
        <f aca="true" t="shared" si="0" ref="F5:F31">SUM(C5*9/100)</f>
        <v>707.4</v>
      </c>
      <c r="G5" s="4">
        <f>SUM(C6-C5)</f>
        <v>440</v>
      </c>
      <c r="H5" s="3">
        <f aca="true" t="shared" si="1" ref="H5:H31">SUM(C5+D5+E5-F5)</f>
        <v>11191.6</v>
      </c>
      <c r="I5" s="5">
        <f>SUM(C4*10/100)</f>
        <v>742</v>
      </c>
      <c r="J5" s="3">
        <f aca="true" t="shared" si="2" ref="J5:J31">SUM(H5+I5)</f>
        <v>11933.6</v>
      </c>
      <c r="K5" s="184"/>
      <c r="L5" s="155"/>
      <c r="M5" s="149"/>
      <c r="N5" s="193"/>
    </row>
    <row r="6" spans="1:14" ht="24.75" customHeight="1">
      <c r="A6" s="162"/>
      <c r="B6" s="12">
        <v>3</v>
      </c>
      <c r="C6" s="4">
        <v>8300</v>
      </c>
      <c r="D6" s="4">
        <v>700</v>
      </c>
      <c r="E6" s="5">
        <f>SUM(C4*45/100)</f>
        <v>3339</v>
      </c>
      <c r="F6" s="5">
        <f t="shared" si="0"/>
        <v>747</v>
      </c>
      <c r="G6" s="4">
        <f aca="true" t="shared" si="3" ref="G6:G30">SUM(C7-C6)</f>
        <v>440</v>
      </c>
      <c r="H6" s="5">
        <f t="shared" si="1"/>
        <v>11592</v>
      </c>
      <c r="I6" s="5">
        <f>SUM(C4*10/100)</f>
        <v>742</v>
      </c>
      <c r="J6" s="5">
        <f t="shared" si="2"/>
        <v>12334</v>
      </c>
      <c r="K6" s="184"/>
      <c r="L6" s="155" t="s">
        <v>38</v>
      </c>
      <c r="M6" s="149"/>
      <c r="N6" s="193"/>
    </row>
    <row r="7" spans="1:14" ht="24.75" customHeight="1" thickBot="1">
      <c r="A7" s="163"/>
      <c r="B7" s="13">
        <v>4</v>
      </c>
      <c r="C7" s="6">
        <v>8740</v>
      </c>
      <c r="D7" s="6">
        <v>700</v>
      </c>
      <c r="E7" s="15">
        <f>SUM(C4*45/100)</f>
        <v>3339</v>
      </c>
      <c r="F7" s="7">
        <f t="shared" si="0"/>
        <v>786.6</v>
      </c>
      <c r="G7" s="6">
        <f t="shared" si="3"/>
        <v>440</v>
      </c>
      <c r="H7" s="7">
        <f t="shared" si="1"/>
        <v>11992.4</v>
      </c>
      <c r="I7" s="15">
        <f>SUM(C4*10/100)</f>
        <v>742</v>
      </c>
      <c r="J7" s="7">
        <f t="shared" si="2"/>
        <v>12734.4</v>
      </c>
      <c r="K7" s="185"/>
      <c r="L7" s="156"/>
      <c r="M7" s="150"/>
      <c r="N7" s="194"/>
    </row>
    <row r="8" spans="1:14" ht="24.75" customHeight="1">
      <c r="A8" s="161" t="s">
        <v>8</v>
      </c>
      <c r="B8" s="11">
        <v>1</v>
      </c>
      <c r="C8" s="8">
        <v>9180</v>
      </c>
      <c r="D8" s="8">
        <v>700</v>
      </c>
      <c r="E8" s="9">
        <f>SUM(C8*40/100)</f>
        <v>3672</v>
      </c>
      <c r="F8" s="10">
        <f t="shared" si="0"/>
        <v>826.2</v>
      </c>
      <c r="G8" s="8">
        <f t="shared" si="3"/>
        <v>475</v>
      </c>
      <c r="H8" s="10">
        <f t="shared" si="1"/>
        <v>12725.8</v>
      </c>
      <c r="I8" s="9">
        <f>SUM(C8*10/100)</f>
        <v>918</v>
      </c>
      <c r="J8" s="10">
        <f t="shared" si="2"/>
        <v>13643.8</v>
      </c>
      <c r="K8" s="183">
        <v>400</v>
      </c>
      <c r="L8" s="176" t="s">
        <v>37</v>
      </c>
      <c r="M8" s="148" t="s">
        <v>19</v>
      </c>
      <c r="N8" s="192" t="s">
        <v>22</v>
      </c>
    </row>
    <row r="9" spans="1:14" ht="24.75" customHeight="1">
      <c r="A9" s="162"/>
      <c r="B9" s="12">
        <v>2</v>
      </c>
      <c r="C9" s="4">
        <v>9655</v>
      </c>
      <c r="D9" s="4">
        <v>700</v>
      </c>
      <c r="E9" s="5">
        <f>SUM(C8*40/100)</f>
        <v>3672</v>
      </c>
      <c r="F9" s="3">
        <f t="shared" si="0"/>
        <v>868.95</v>
      </c>
      <c r="G9" s="4">
        <f t="shared" si="3"/>
        <v>475</v>
      </c>
      <c r="H9" s="3">
        <f t="shared" si="1"/>
        <v>13158.05</v>
      </c>
      <c r="I9" s="5">
        <f>SUM(C8*10/100)</f>
        <v>918</v>
      </c>
      <c r="J9" s="3">
        <f t="shared" si="2"/>
        <v>14076.05</v>
      </c>
      <c r="K9" s="184"/>
      <c r="L9" s="155"/>
      <c r="M9" s="149"/>
      <c r="N9" s="193"/>
    </row>
    <row r="10" spans="1:14" ht="24.75" customHeight="1">
      <c r="A10" s="162"/>
      <c r="B10" s="12">
        <v>3</v>
      </c>
      <c r="C10" s="4">
        <v>10130</v>
      </c>
      <c r="D10" s="4">
        <v>700</v>
      </c>
      <c r="E10" s="5">
        <f>SUM(C8*40/100)</f>
        <v>3672</v>
      </c>
      <c r="F10" s="3">
        <f t="shared" si="0"/>
        <v>911.7</v>
      </c>
      <c r="G10" s="4">
        <f t="shared" si="3"/>
        <v>475</v>
      </c>
      <c r="H10" s="3">
        <f t="shared" si="1"/>
        <v>13590.3</v>
      </c>
      <c r="I10" s="5">
        <f>SUM(C8*10/100)</f>
        <v>918</v>
      </c>
      <c r="J10" s="3">
        <f t="shared" si="2"/>
        <v>14508.3</v>
      </c>
      <c r="K10" s="184"/>
      <c r="L10" s="155" t="s">
        <v>38</v>
      </c>
      <c r="M10" s="149"/>
      <c r="N10" s="193"/>
    </row>
    <row r="11" spans="1:14" ht="24.75" customHeight="1" thickBot="1">
      <c r="A11" s="163"/>
      <c r="B11" s="13">
        <v>4</v>
      </c>
      <c r="C11" s="6">
        <v>10605</v>
      </c>
      <c r="D11" s="6">
        <v>700</v>
      </c>
      <c r="E11" s="15">
        <f>SUM(C8*40/100)</f>
        <v>3672</v>
      </c>
      <c r="F11" s="7">
        <f t="shared" si="0"/>
        <v>954.45</v>
      </c>
      <c r="G11" s="6">
        <f t="shared" si="3"/>
        <v>475</v>
      </c>
      <c r="H11" s="7">
        <f t="shared" si="1"/>
        <v>14022.55</v>
      </c>
      <c r="I11" s="15">
        <f>SUM(C8*10/100)</f>
        <v>918</v>
      </c>
      <c r="J11" s="7">
        <f t="shared" si="2"/>
        <v>14940.55</v>
      </c>
      <c r="K11" s="185"/>
      <c r="L11" s="156"/>
      <c r="M11" s="150"/>
      <c r="N11" s="194"/>
    </row>
    <row r="12" spans="1:14" ht="24.75" customHeight="1">
      <c r="A12" s="161" t="s">
        <v>9</v>
      </c>
      <c r="B12" s="11">
        <v>1</v>
      </c>
      <c r="C12" s="8">
        <v>11080</v>
      </c>
      <c r="D12" s="8">
        <v>700</v>
      </c>
      <c r="E12" s="9">
        <f>SUM(C12*35/100)</f>
        <v>3878</v>
      </c>
      <c r="F12" s="10">
        <f t="shared" si="0"/>
        <v>997.2</v>
      </c>
      <c r="G12" s="8">
        <f t="shared" si="3"/>
        <v>505</v>
      </c>
      <c r="H12" s="10">
        <f t="shared" si="1"/>
        <v>14660.8</v>
      </c>
      <c r="I12" s="9">
        <f>SUM(C12*10/100)</f>
        <v>1108</v>
      </c>
      <c r="J12" s="10">
        <f t="shared" si="2"/>
        <v>15768.8</v>
      </c>
      <c r="K12" s="183">
        <v>600</v>
      </c>
      <c r="L12" s="176" t="s">
        <v>37</v>
      </c>
      <c r="M12" s="148" t="s">
        <v>20</v>
      </c>
      <c r="N12" s="192" t="s">
        <v>22</v>
      </c>
    </row>
    <row r="13" spans="1:14" ht="24.75" customHeight="1">
      <c r="A13" s="162"/>
      <c r="B13" s="12">
        <v>2</v>
      </c>
      <c r="C13" s="4">
        <v>11585</v>
      </c>
      <c r="D13" s="4">
        <v>700</v>
      </c>
      <c r="E13" s="5">
        <f>SUM(C12*35/100)</f>
        <v>3878</v>
      </c>
      <c r="F13" s="3">
        <f t="shared" si="0"/>
        <v>1042.65</v>
      </c>
      <c r="G13" s="4">
        <f t="shared" si="3"/>
        <v>505</v>
      </c>
      <c r="H13" s="3">
        <f t="shared" si="1"/>
        <v>15120.35</v>
      </c>
      <c r="I13" s="5">
        <f>SUM(C12*10/100)</f>
        <v>1108</v>
      </c>
      <c r="J13" s="3">
        <f t="shared" si="2"/>
        <v>16228.35</v>
      </c>
      <c r="K13" s="184"/>
      <c r="L13" s="155"/>
      <c r="M13" s="149"/>
      <c r="N13" s="193"/>
    </row>
    <row r="14" spans="1:14" ht="24.75" customHeight="1">
      <c r="A14" s="162"/>
      <c r="B14" s="12">
        <v>3</v>
      </c>
      <c r="C14" s="4">
        <v>12090</v>
      </c>
      <c r="D14" s="4">
        <v>700</v>
      </c>
      <c r="E14" s="5">
        <f>SUM(C12*35/100)</f>
        <v>3878</v>
      </c>
      <c r="F14" s="3">
        <f t="shared" si="0"/>
        <v>1088.1</v>
      </c>
      <c r="G14" s="4">
        <f t="shared" si="3"/>
        <v>505</v>
      </c>
      <c r="H14" s="3">
        <f t="shared" si="1"/>
        <v>15579.9</v>
      </c>
      <c r="I14" s="5">
        <f>SUM(C12*10/100)</f>
        <v>1108</v>
      </c>
      <c r="J14" s="3">
        <f t="shared" si="2"/>
        <v>16687.9</v>
      </c>
      <c r="K14" s="184"/>
      <c r="L14" s="155" t="s">
        <v>38</v>
      </c>
      <c r="M14" s="149"/>
      <c r="N14" s="193"/>
    </row>
    <row r="15" spans="1:14" ht="24.75" customHeight="1" thickBot="1">
      <c r="A15" s="163"/>
      <c r="B15" s="13">
        <v>4</v>
      </c>
      <c r="C15" s="6">
        <v>12595</v>
      </c>
      <c r="D15" s="6">
        <v>700</v>
      </c>
      <c r="E15" s="15">
        <f>SUM(C12*35/100)</f>
        <v>3878</v>
      </c>
      <c r="F15" s="7">
        <f t="shared" si="0"/>
        <v>1133.55</v>
      </c>
      <c r="G15" s="6">
        <f t="shared" si="3"/>
        <v>505</v>
      </c>
      <c r="H15" s="7">
        <f t="shared" si="1"/>
        <v>16039.45</v>
      </c>
      <c r="I15" s="15">
        <f>SUM(C12*10/100)</f>
        <v>1108</v>
      </c>
      <c r="J15" s="7">
        <f t="shared" si="2"/>
        <v>17147.45</v>
      </c>
      <c r="K15" s="185"/>
      <c r="L15" s="156"/>
      <c r="M15" s="150"/>
      <c r="N15" s="194"/>
    </row>
    <row r="16" spans="1:14" ht="24.75" customHeight="1">
      <c r="A16" s="161" t="s">
        <v>10</v>
      </c>
      <c r="B16" s="11">
        <v>1</v>
      </c>
      <c r="C16" s="8">
        <v>13100</v>
      </c>
      <c r="D16" s="8">
        <v>700</v>
      </c>
      <c r="E16" s="9">
        <f>SUM(C16*30/100)</f>
        <v>3930</v>
      </c>
      <c r="F16" s="9">
        <f t="shared" si="0"/>
        <v>1179</v>
      </c>
      <c r="G16" s="8">
        <f t="shared" si="3"/>
        <v>560</v>
      </c>
      <c r="H16" s="9">
        <f t="shared" si="1"/>
        <v>16551</v>
      </c>
      <c r="I16" s="9">
        <f>SUM(C16*10/100)</f>
        <v>1310</v>
      </c>
      <c r="J16" s="9">
        <f t="shared" si="2"/>
        <v>17861</v>
      </c>
      <c r="K16" s="183">
        <v>600</v>
      </c>
      <c r="L16" s="176" t="s">
        <v>37</v>
      </c>
      <c r="M16" s="148" t="s">
        <v>21</v>
      </c>
      <c r="N16" s="192" t="s">
        <v>24</v>
      </c>
    </row>
    <row r="17" spans="1:14" ht="24.75" customHeight="1">
      <c r="A17" s="162"/>
      <c r="B17" s="12">
        <v>2</v>
      </c>
      <c r="C17" s="4">
        <v>13660</v>
      </c>
      <c r="D17" s="4">
        <v>700</v>
      </c>
      <c r="E17" s="5">
        <f>SUM(C16*30/100)</f>
        <v>3930</v>
      </c>
      <c r="F17" s="3">
        <f t="shared" si="0"/>
        <v>1229.4</v>
      </c>
      <c r="G17" s="4">
        <f t="shared" si="3"/>
        <v>560</v>
      </c>
      <c r="H17" s="3">
        <f t="shared" si="1"/>
        <v>17060.6</v>
      </c>
      <c r="I17" s="5">
        <f>SUM(C16*10/100)</f>
        <v>1310</v>
      </c>
      <c r="J17" s="3">
        <f t="shared" si="2"/>
        <v>18370.6</v>
      </c>
      <c r="K17" s="184"/>
      <c r="L17" s="155"/>
      <c r="M17" s="149"/>
      <c r="N17" s="193"/>
    </row>
    <row r="18" spans="1:14" ht="24.75" customHeight="1">
      <c r="A18" s="162"/>
      <c r="B18" s="12">
        <v>3</v>
      </c>
      <c r="C18" s="4">
        <v>14220</v>
      </c>
      <c r="D18" s="4">
        <v>700</v>
      </c>
      <c r="E18" s="5">
        <f>SUM(C16*30/100)</f>
        <v>3930</v>
      </c>
      <c r="F18" s="3">
        <f t="shared" si="0"/>
        <v>1279.8</v>
      </c>
      <c r="G18" s="4">
        <f t="shared" si="3"/>
        <v>560</v>
      </c>
      <c r="H18" s="3">
        <f t="shared" si="1"/>
        <v>17570.2</v>
      </c>
      <c r="I18" s="5">
        <f>SUM(C16*10/100)</f>
        <v>1310</v>
      </c>
      <c r="J18" s="3">
        <f t="shared" si="2"/>
        <v>18880.2</v>
      </c>
      <c r="K18" s="184"/>
      <c r="L18" s="155" t="s">
        <v>38</v>
      </c>
      <c r="M18" s="149"/>
      <c r="N18" s="193"/>
    </row>
    <row r="19" spans="1:14" ht="24.75" customHeight="1" thickBot="1">
      <c r="A19" s="163"/>
      <c r="B19" s="13">
        <v>4</v>
      </c>
      <c r="C19" s="6">
        <v>14780</v>
      </c>
      <c r="D19" s="6">
        <v>700</v>
      </c>
      <c r="E19" s="15">
        <f>SUM(C16*30/100)</f>
        <v>3930</v>
      </c>
      <c r="F19" s="7">
        <f t="shared" si="0"/>
        <v>1330.2</v>
      </c>
      <c r="G19" s="6">
        <f t="shared" si="3"/>
        <v>560</v>
      </c>
      <c r="H19" s="7">
        <f t="shared" si="1"/>
        <v>18079.8</v>
      </c>
      <c r="I19" s="15">
        <f>SUM(C16*10/100)</f>
        <v>1310</v>
      </c>
      <c r="J19" s="7">
        <f t="shared" si="2"/>
        <v>19389.8</v>
      </c>
      <c r="K19" s="185"/>
      <c r="L19" s="156"/>
      <c r="M19" s="150"/>
      <c r="N19" s="194"/>
    </row>
    <row r="20" spans="1:14" ht="24.75" customHeight="1">
      <c r="A20" s="161" t="s">
        <v>11</v>
      </c>
      <c r="B20" s="11">
        <v>1</v>
      </c>
      <c r="C20" s="8">
        <v>15340</v>
      </c>
      <c r="D20" s="8">
        <v>900</v>
      </c>
      <c r="E20" s="9">
        <f>SUM(C20*25/100)</f>
        <v>3835</v>
      </c>
      <c r="F20" s="10">
        <f t="shared" si="0"/>
        <v>1380.6</v>
      </c>
      <c r="G20" s="8">
        <f t="shared" si="3"/>
        <v>620</v>
      </c>
      <c r="H20" s="10">
        <f t="shared" si="1"/>
        <v>18694.4</v>
      </c>
      <c r="I20" s="9">
        <f>SUM(C20*10/100)</f>
        <v>1534</v>
      </c>
      <c r="J20" s="10">
        <f t="shared" si="2"/>
        <v>20228.4</v>
      </c>
      <c r="K20" s="183">
        <v>600</v>
      </c>
      <c r="L20" s="176" t="s">
        <v>44</v>
      </c>
      <c r="M20" s="148" t="s">
        <v>23</v>
      </c>
      <c r="N20" s="192" t="s">
        <v>24</v>
      </c>
    </row>
    <row r="21" spans="1:14" ht="24.75" customHeight="1">
      <c r="A21" s="162"/>
      <c r="B21" s="12">
        <v>2</v>
      </c>
      <c r="C21" s="4">
        <v>15960</v>
      </c>
      <c r="D21" s="4">
        <v>900</v>
      </c>
      <c r="E21" s="5">
        <f>SUM(C20*25/100)</f>
        <v>3835</v>
      </c>
      <c r="F21" s="3">
        <f t="shared" si="0"/>
        <v>1436.4</v>
      </c>
      <c r="G21" s="4">
        <f t="shared" si="3"/>
        <v>620</v>
      </c>
      <c r="H21" s="3">
        <f t="shared" si="1"/>
        <v>19258.6</v>
      </c>
      <c r="I21" s="5">
        <f>SUM(C20*10/100)</f>
        <v>1534</v>
      </c>
      <c r="J21" s="3">
        <f t="shared" si="2"/>
        <v>20792.6</v>
      </c>
      <c r="K21" s="184"/>
      <c r="L21" s="155"/>
      <c r="M21" s="149"/>
      <c r="N21" s="193"/>
    </row>
    <row r="22" spans="1:14" ht="24.75" customHeight="1">
      <c r="A22" s="162"/>
      <c r="B22" s="12">
        <v>3</v>
      </c>
      <c r="C22" s="4">
        <v>16580</v>
      </c>
      <c r="D22" s="4">
        <v>900</v>
      </c>
      <c r="E22" s="5">
        <f>SUM(C20*25/100)</f>
        <v>3835</v>
      </c>
      <c r="F22" s="3">
        <f t="shared" si="0"/>
        <v>1492.2</v>
      </c>
      <c r="G22" s="4">
        <f t="shared" si="3"/>
        <v>620</v>
      </c>
      <c r="H22" s="3">
        <f t="shared" si="1"/>
        <v>19822.8</v>
      </c>
      <c r="I22" s="5">
        <f>SUM(C20*10/100)</f>
        <v>1534</v>
      </c>
      <c r="J22" s="3">
        <f t="shared" si="2"/>
        <v>21356.8</v>
      </c>
      <c r="K22" s="184"/>
      <c r="L22" s="155" t="s">
        <v>45</v>
      </c>
      <c r="M22" s="149"/>
      <c r="N22" s="193"/>
    </row>
    <row r="23" spans="1:14" ht="24.75" customHeight="1" thickBot="1">
      <c r="A23" s="163"/>
      <c r="B23" s="13">
        <v>4</v>
      </c>
      <c r="C23" s="6">
        <v>17200</v>
      </c>
      <c r="D23" s="6">
        <v>900</v>
      </c>
      <c r="E23" s="15">
        <f>SUM(C20*25/100)</f>
        <v>3835</v>
      </c>
      <c r="F23" s="15">
        <f t="shared" si="0"/>
        <v>1548</v>
      </c>
      <c r="G23" s="6">
        <f t="shared" si="3"/>
        <v>620</v>
      </c>
      <c r="H23" s="15">
        <f t="shared" si="1"/>
        <v>20387</v>
      </c>
      <c r="I23" s="15">
        <f>SUM(C20*10/100)</f>
        <v>1534</v>
      </c>
      <c r="J23" s="15">
        <f t="shared" si="2"/>
        <v>21921</v>
      </c>
      <c r="K23" s="185"/>
      <c r="L23" s="156"/>
      <c r="M23" s="150"/>
      <c r="N23" s="194"/>
    </row>
    <row r="24" spans="1:14" ht="24.75" customHeight="1">
      <c r="A24" s="161" t="s">
        <v>12</v>
      </c>
      <c r="B24" s="11">
        <v>1</v>
      </c>
      <c r="C24" s="8">
        <v>17820</v>
      </c>
      <c r="D24" s="8">
        <v>900</v>
      </c>
      <c r="E24" s="9">
        <f>SUM(C24*20/100)</f>
        <v>3564</v>
      </c>
      <c r="F24" s="10">
        <f t="shared" si="0"/>
        <v>1603.8</v>
      </c>
      <c r="G24" s="8">
        <f t="shared" si="3"/>
        <v>675</v>
      </c>
      <c r="H24" s="10">
        <f t="shared" si="1"/>
        <v>20680.2</v>
      </c>
      <c r="I24" s="9">
        <f>SUM(C24*10/100)</f>
        <v>1782</v>
      </c>
      <c r="J24" s="10">
        <f t="shared" si="2"/>
        <v>22462.2</v>
      </c>
      <c r="K24" s="183">
        <v>700</v>
      </c>
      <c r="L24" s="176" t="s">
        <v>44</v>
      </c>
      <c r="M24" s="148" t="s">
        <v>25</v>
      </c>
      <c r="N24" s="192" t="s">
        <v>24</v>
      </c>
    </row>
    <row r="25" spans="1:14" ht="24.75" customHeight="1">
      <c r="A25" s="162"/>
      <c r="B25" s="12">
        <v>2</v>
      </c>
      <c r="C25" s="4">
        <v>18495</v>
      </c>
      <c r="D25" s="4">
        <v>900</v>
      </c>
      <c r="E25" s="5">
        <f>SUM(C24*20/100)</f>
        <v>3564</v>
      </c>
      <c r="F25" s="3">
        <f t="shared" si="0"/>
        <v>1664.55</v>
      </c>
      <c r="G25" s="4">
        <f t="shared" si="3"/>
        <v>675</v>
      </c>
      <c r="H25" s="3">
        <f t="shared" si="1"/>
        <v>21294.45</v>
      </c>
      <c r="I25" s="5">
        <f>SUM(C24*10/100)</f>
        <v>1782</v>
      </c>
      <c r="J25" s="3">
        <f t="shared" si="2"/>
        <v>23076.45</v>
      </c>
      <c r="K25" s="184"/>
      <c r="L25" s="155"/>
      <c r="M25" s="149"/>
      <c r="N25" s="193"/>
    </row>
    <row r="26" spans="1:14" ht="24.75" customHeight="1">
      <c r="A26" s="162"/>
      <c r="B26" s="12">
        <v>3</v>
      </c>
      <c r="C26" s="4">
        <v>19170</v>
      </c>
      <c r="D26" s="4">
        <v>900</v>
      </c>
      <c r="E26" s="5">
        <f>SUM(C24*20/100)</f>
        <v>3564</v>
      </c>
      <c r="F26" s="3">
        <f t="shared" si="0"/>
        <v>1725.3</v>
      </c>
      <c r="G26" s="4">
        <f t="shared" si="3"/>
        <v>675</v>
      </c>
      <c r="H26" s="3">
        <f t="shared" si="1"/>
        <v>21908.7</v>
      </c>
      <c r="I26" s="5">
        <f>SUM(C24*10/100)</f>
        <v>1782</v>
      </c>
      <c r="J26" s="3">
        <f t="shared" si="2"/>
        <v>23690.7</v>
      </c>
      <c r="K26" s="184"/>
      <c r="L26" s="155" t="s">
        <v>45</v>
      </c>
      <c r="M26" s="149"/>
      <c r="N26" s="193"/>
    </row>
    <row r="27" spans="1:14" ht="24.75" customHeight="1" thickBot="1">
      <c r="A27" s="163"/>
      <c r="B27" s="13">
        <v>4</v>
      </c>
      <c r="C27" s="6">
        <v>19845</v>
      </c>
      <c r="D27" s="6">
        <v>900</v>
      </c>
      <c r="E27" s="15">
        <f>SUM(C24*20/100)</f>
        <v>3564</v>
      </c>
      <c r="F27" s="7">
        <f t="shared" si="0"/>
        <v>1786.05</v>
      </c>
      <c r="G27" s="6">
        <f t="shared" si="3"/>
        <v>675</v>
      </c>
      <c r="H27" s="7">
        <f t="shared" si="1"/>
        <v>22522.95</v>
      </c>
      <c r="I27" s="15">
        <f>SUM(C24*10/100)</f>
        <v>1782</v>
      </c>
      <c r="J27" s="7">
        <f t="shared" si="2"/>
        <v>24304.95</v>
      </c>
      <c r="K27" s="185"/>
      <c r="L27" s="156"/>
      <c r="M27" s="150"/>
      <c r="N27" s="194"/>
    </row>
    <row r="28" spans="1:14" ht="24.75" customHeight="1">
      <c r="A28" s="161" t="s">
        <v>13</v>
      </c>
      <c r="B28" s="11">
        <v>1</v>
      </c>
      <c r="C28" s="8">
        <v>20520</v>
      </c>
      <c r="D28" s="8">
        <v>900</v>
      </c>
      <c r="E28" s="9">
        <f>SUM(C28*20/100)</f>
        <v>4104</v>
      </c>
      <c r="F28" s="10">
        <f t="shared" si="0"/>
        <v>1846.8</v>
      </c>
      <c r="G28" s="8">
        <f t="shared" si="3"/>
        <v>735</v>
      </c>
      <c r="H28" s="10">
        <f t="shared" si="1"/>
        <v>23677.2</v>
      </c>
      <c r="I28" s="9">
        <f>SUM(C28*10/100)</f>
        <v>2052</v>
      </c>
      <c r="J28" s="10">
        <f t="shared" si="2"/>
        <v>25729.2</v>
      </c>
      <c r="K28" s="183">
        <v>700</v>
      </c>
      <c r="L28" s="176" t="s">
        <v>44</v>
      </c>
      <c r="M28" s="148" t="s">
        <v>25</v>
      </c>
      <c r="N28" s="192" t="s">
        <v>24</v>
      </c>
    </row>
    <row r="29" spans="1:14" ht="24.75" customHeight="1">
      <c r="A29" s="162"/>
      <c r="B29" s="12">
        <v>2</v>
      </c>
      <c r="C29" s="4">
        <v>21255</v>
      </c>
      <c r="D29" s="4">
        <v>900</v>
      </c>
      <c r="E29" s="5">
        <f>SUM(C28*20/100)</f>
        <v>4104</v>
      </c>
      <c r="F29" s="3">
        <f t="shared" si="0"/>
        <v>1912.95</v>
      </c>
      <c r="G29" s="4">
        <f t="shared" si="3"/>
        <v>735</v>
      </c>
      <c r="H29" s="3">
        <f t="shared" si="1"/>
        <v>24346.05</v>
      </c>
      <c r="I29" s="5">
        <f>SUM(C28*10/100)</f>
        <v>2052</v>
      </c>
      <c r="J29" s="3">
        <f t="shared" si="2"/>
        <v>26398.05</v>
      </c>
      <c r="K29" s="184"/>
      <c r="L29" s="155"/>
      <c r="M29" s="149"/>
      <c r="N29" s="193"/>
    </row>
    <row r="30" spans="1:14" ht="24.75" customHeight="1">
      <c r="A30" s="162"/>
      <c r="B30" s="12">
        <v>3</v>
      </c>
      <c r="C30" s="4">
        <v>21990</v>
      </c>
      <c r="D30" s="4">
        <v>900</v>
      </c>
      <c r="E30" s="5">
        <f>SUM(C28*20/100)</f>
        <v>4104</v>
      </c>
      <c r="F30" s="3">
        <f t="shared" si="0"/>
        <v>1979.1</v>
      </c>
      <c r="G30" s="4">
        <f t="shared" si="3"/>
        <v>735</v>
      </c>
      <c r="H30" s="3">
        <f t="shared" si="1"/>
        <v>25014.9</v>
      </c>
      <c r="I30" s="5">
        <f>SUM(C28*10/100)</f>
        <v>2052</v>
      </c>
      <c r="J30" s="3">
        <f t="shared" si="2"/>
        <v>27066.9</v>
      </c>
      <c r="K30" s="184"/>
      <c r="L30" s="155" t="s">
        <v>45</v>
      </c>
      <c r="M30" s="149"/>
      <c r="N30" s="193"/>
    </row>
    <row r="31" spans="1:14" ht="24.75" customHeight="1" thickBot="1">
      <c r="A31" s="163"/>
      <c r="B31" s="13">
        <v>4</v>
      </c>
      <c r="C31" s="6">
        <v>22725</v>
      </c>
      <c r="D31" s="6">
        <v>900</v>
      </c>
      <c r="E31" s="15">
        <f>SUM(C28*20/100)</f>
        <v>4104</v>
      </c>
      <c r="F31" s="7">
        <f t="shared" si="0"/>
        <v>2045.25</v>
      </c>
      <c r="G31" s="6">
        <f>SUM(C31-C30)</f>
        <v>735</v>
      </c>
      <c r="H31" s="7">
        <f t="shared" si="1"/>
        <v>25683.75</v>
      </c>
      <c r="I31" s="15">
        <f>SUM(C28*10/100)</f>
        <v>2052</v>
      </c>
      <c r="J31" s="7">
        <f t="shared" si="2"/>
        <v>27735.75</v>
      </c>
      <c r="K31" s="185"/>
      <c r="L31" s="156"/>
      <c r="M31" s="150"/>
      <c r="N31" s="194"/>
    </row>
    <row r="33" spans="1:14" ht="15.75">
      <c r="A33" s="177" t="s">
        <v>29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</row>
  </sheetData>
  <sheetProtection password="DBEE" sheet="1"/>
  <mergeCells count="58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4:A7"/>
    <mergeCell ref="K4:K7"/>
    <mergeCell ref="L4:L5"/>
    <mergeCell ref="M4:M7"/>
    <mergeCell ref="N4:N7"/>
    <mergeCell ref="L6:L7"/>
    <mergeCell ref="A8:A11"/>
    <mergeCell ref="K8:K11"/>
    <mergeCell ref="L8:L9"/>
    <mergeCell ref="M8:M11"/>
    <mergeCell ref="N8:N11"/>
    <mergeCell ref="L10:L11"/>
    <mergeCell ref="A12:A15"/>
    <mergeCell ref="K12:K15"/>
    <mergeCell ref="L12:L13"/>
    <mergeCell ref="M12:M15"/>
    <mergeCell ref="N12:N15"/>
    <mergeCell ref="L14:L15"/>
    <mergeCell ref="A16:A19"/>
    <mergeCell ref="K16:K19"/>
    <mergeCell ref="L16:L17"/>
    <mergeCell ref="M16:M19"/>
    <mergeCell ref="N16:N19"/>
    <mergeCell ref="L18:L19"/>
    <mergeCell ref="A20:A23"/>
    <mergeCell ref="K20:K23"/>
    <mergeCell ref="L20:L21"/>
    <mergeCell ref="M20:M23"/>
    <mergeCell ref="N20:N23"/>
    <mergeCell ref="L22:L23"/>
    <mergeCell ref="A24:A27"/>
    <mergeCell ref="K24:K27"/>
    <mergeCell ref="L24:L25"/>
    <mergeCell ref="M24:M27"/>
    <mergeCell ref="N24:N27"/>
    <mergeCell ref="L26:L27"/>
    <mergeCell ref="A33:N33"/>
    <mergeCell ref="A28:A31"/>
    <mergeCell ref="K28:K31"/>
    <mergeCell ref="L28:L29"/>
    <mergeCell ref="M28:M31"/>
    <mergeCell ref="N28:N31"/>
    <mergeCell ref="L30:L31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rightToLeft="1" zoomScalePageLayoutView="0" workbookViewId="0" topLeftCell="A1">
      <selection activeCell="P8" sqref="P8"/>
    </sheetView>
  </sheetViews>
  <sheetFormatPr defaultColWidth="9.140625" defaultRowHeight="12.75"/>
  <cols>
    <col min="1" max="1" width="5.8515625" style="2" customWidth="1"/>
    <col min="2" max="2" width="5.00390625" style="2" customWidth="1"/>
    <col min="3" max="3" width="7.8515625" style="2" customWidth="1"/>
    <col min="4" max="4" width="7.28125" style="2" customWidth="1"/>
    <col min="5" max="5" width="8.28125" style="2" customWidth="1"/>
    <col min="6" max="6" width="10.28125" style="2" customWidth="1"/>
    <col min="7" max="7" width="9.00390625" style="2" customWidth="1"/>
    <col min="8" max="8" width="8.7109375" style="2" customWidth="1"/>
    <col min="9" max="9" width="6.00390625" style="2" customWidth="1"/>
    <col min="10" max="10" width="10.28125" style="2" customWidth="1"/>
    <col min="11" max="11" width="4.421875" style="2" customWidth="1"/>
    <col min="12" max="12" width="9.421875" style="2" customWidth="1"/>
    <col min="13" max="14" width="4.28125" style="2" customWidth="1"/>
    <col min="15" max="16384" width="9.140625" style="2" customWidth="1"/>
  </cols>
  <sheetData>
    <row r="1" spans="1:14" ht="21" customHeight="1" thickBot="1">
      <c r="A1" s="154" t="s">
        <v>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24.75" customHeight="1">
      <c r="A2" s="172" t="s">
        <v>0</v>
      </c>
      <c r="B2" s="174" t="s">
        <v>1</v>
      </c>
      <c r="C2" s="159" t="s">
        <v>2</v>
      </c>
      <c r="D2" s="199" t="s">
        <v>4</v>
      </c>
      <c r="E2" s="199" t="s">
        <v>3</v>
      </c>
      <c r="F2" s="159" t="s">
        <v>5</v>
      </c>
      <c r="G2" s="159" t="s">
        <v>6</v>
      </c>
      <c r="H2" s="159" t="s">
        <v>14</v>
      </c>
      <c r="I2" s="178" t="s">
        <v>52</v>
      </c>
      <c r="J2" s="178" t="s">
        <v>46</v>
      </c>
      <c r="K2" s="189" t="s">
        <v>47</v>
      </c>
      <c r="L2" s="157" t="s">
        <v>15</v>
      </c>
      <c r="M2" s="168" t="s">
        <v>27</v>
      </c>
      <c r="N2" s="170" t="s">
        <v>30</v>
      </c>
    </row>
    <row r="3" spans="1:14" ht="24.75" customHeight="1" thickBot="1">
      <c r="A3" s="173"/>
      <c r="B3" s="175"/>
      <c r="C3" s="160"/>
      <c r="D3" s="200"/>
      <c r="E3" s="200"/>
      <c r="F3" s="160"/>
      <c r="G3" s="160"/>
      <c r="H3" s="160"/>
      <c r="I3" s="191"/>
      <c r="J3" s="182"/>
      <c r="K3" s="190"/>
      <c r="L3" s="186"/>
      <c r="M3" s="169"/>
      <c r="N3" s="171"/>
    </row>
    <row r="4" spans="1:14" ht="24.75" customHeight="1">
      <c r="A4" s="195" t="s">
        <v>7</v>
      </c>
      <c r="B4" s="11">
        <v>1</v>
      </c>
      <c r="C4" s="8">
        <v>9180</v>
      </c>
      <c r="D4" s="8">
        <v>700</v>
      </c>
      <c r="E4" s="9">
        <f>SUM(C4*45/100)</f>
        <v>4131</v>
      </c>
      <c r="F4" s="10">
        <f>SUM(C4*9/100)</f>
        <v>826.2</v>
      </c>
      <c r="G4" s="8">
        <f>SUM(C5-C4)</f>
        <v>475</v>
      </c>
      <c r="H4" s="10">
        <f>SUM(C4+D4+E4-F4)</f>
        <v>13184.8</v>
      </c>
      <c r="I4" s="9">
        <f>SUM(C4*15/100)</f>
        <v>1377</v>
      </c>
      <c r="J4" s="10">
        <f>SUM(H4+I4)</f>
        <v>14561.8</v>
      </c>
      <c r="K4" s="183">
        <v>400</v>
      </c>
      <c r="L4" s="176" t="s">
        <v>37</v>
      </c>
      <c r="M4" s="201" t="s">
        <v>19</v>
      </c>
      <c r="N4" s="151" t="s">
        <v>22</v>
      </c>
    </row>
    <row r="5" spans="1:14" ht="24.75" customHeight="1">
      <c r="A5" s="196"/>
      <c r="B5" s="12">
        <v>2</v>
      </c>
      <c r="C5" s="4">
        <v>9655</v>
      </c>
      <c r="D5" s="4">
        <v>700</v>
      </c>
      <c r="E5" s="5">
        <f>SUM(C4*45/100)</f>
        <v>4131</v>
      </c>
      <c r="F5" s="3">
        <f aca="true" t="shared" si="0" ref="F5:F31">SUM(C5*9/100)</f>
        <v>868.95</v>
      </c>
      <c r="G5" s="4">
        <f aca="true" t="shared" si="1" ref="G5:G30">SUM(C6-C5)</f>
        <v>475</v>
      </c>
      <c r="H5" s="3">
        <f aca="true" t="shared" si="2" ref="H5:H31">SUM(C5+D5+E5-F5)</f>
        <v>13617.05</v>
      </c>
      <c r="I5" s="5">
        <f>SUM(C4*15/100)</f>
        <v>1377</v>
      </c>
      <c r="J5" s="3">
        <f aca="true" t="shared" si="3" ref="J5:J31">SUM(H5+I5)</f>
        <v>14994.05</v>
      </c>
      <c r="K5" s="184"/>
      <c r="L5" s="155"/>
      <c r="M5" s="202"/>
      <c r="N5" s="152"/>
    </row>
    <row r="6" spans="1:14" ht="24.75" customHeight="1">
      <c r="A6" s="196"/>
      <c r="B6" s="12">
        <v>3</v>
      </c>
      <c r="C6" s="4">
        <v>10130</v>
      </c>
      <c r="D6" s="4">
        <v>700</v>
      </c>
      <c r="E6" s="5">
        <f>SUM(C4*45/100)</f>
        <v>4131</v>
      </c>
      <c r="F6" s="3">
        <f t="shared" si="0"/>
        <v>911.7</v>
      </c>
      <c r="G6" s="4">
        <f t="shared" si="1"/>
        <v>475</v>
      </c>
      <c r="H6" s="3">
        <f t="shared" si="2"/>
        <v>14049.3</v>
      </c>
      <c r="I6" s="5">
        <f>SUM(C4*15/100)</f>
        <v>1377</v>
      </c>
      <c r="J6" s="3">
        <f t="shared" si="3"/>
        <v>15426.3</v>
      </c>
      <c r="K6" s="184"/>
      <c r="L6" s="155" t="s">
        <v>38</v>
      </c>
      <c r="M6" s="202"/>
      <c r="N6" s="152"/>
    </row>
    <row r="7" spans="1:14" ht="24.75" customHeight="1" thickBot="1">
      <c r="A7" s="197"/>
      <c r="B7" s="13">
        <v>4</v>
      </c>
      <c r="C7" s="6">
        <v>10605</v>
      </c>
      <c r="D7" s="6">
        <v>700</v>
      </c>
      <c r="E7" s="15">
        <f>SUM(C4*45/100)</f>
        <v>4131</v>
      </c>
      <c r="F7" s="7">
        <f t="shared" si="0"/>
        <v>954.45</v>
      </c>
      <c r="G7" s="6">
        <f t="shared" si="1"/>
        <v>475</v>
      </c>
      <c r="H7" s="7">
        <f t="shared" si="2"/>
        <v>14481.55</v>
      </c>
      <c r="I7" s="15">
        <f>SUM(C4*15/100)</f>
        <v>1377</v>
      </c>
      <c r="J7" s="7">
        <f t="shared" si="3"/>
        <v>15858.55</v>
      </c>
      <c r="K7" s="185"/>
      <c r="L7" s="156"/>
      <c r="M7" s="203"/>
      <c r="N7" s="153"/>
    </row>
    <row r="8" spans="1:14" ht="24.75" customHeight="1">
      <c r="A8" s="198" t="s">
        <v>8</v>
      </c>
      <c r="B8" s="11">
        <v>1</v>
      </c>
      <c r="C8" s="8">
        <v>11080</v>
      </c>
      <c r="D8" s="8">
        <v>700</v>
      </c>
      <c r="E8" s="9">
        <f>SUM(C8*40/100)</f>
        <v>4432</v>
      </c>
      <c r="F8" s="10">
        <f t="shared" si="0"/>
        <v>997.2</v>
      </c>
      <c r="G8" s="8">
        <f t="shared" si="1"/>
        <v>505</v>
      </c>
      <c r="H8" s="10">
        <f t="shared" si="2"/>
        <v>15214.8</v>
      </c>
      <c r="I8" s="9">
        <f>SUM(C8*15/100)</f>
        <v>1662</v>
      </c>
      <c r="J8" s="10">
        <f t="shared" si="3"/>
        <v>16876.8</v>
      </c>
      <c r="K8" s="183">
        <v>600</v>
      </c>
      <c r="L8" s="176" t="s">
        <v>37</v>
      </c>
      <c r="M8" s="192" t="s">
        <v>20</v>
      </c>
      <c r="N8" s="204" t="s">
        <v>22</v>
      </c>
    </row>
    <row r="9" spans="1:14" ht="24.75" customHeight="1">
      <c r="A9" s="196"/>
      <c r="B9" s="12">
        <v>2</v>
      </c>
      <c r="C9" s="4">
        <v>11585</v>
      </c>
      <c r="D9" s="4">
        <v>700</v>
      </c>
      <c r="E9" s="5">
        <f>SUM(C8*40/100)</f>
        <v>4432</v>
      </c>
      <c r="F9" s="3">
        <f t="shared" si="0"/>
        <v>1042.65</v>
      </c>
      <c r="G9" s="4">
        <f t="shared" si="1"/>
        <v>505</v>
      </c>
      <c r="H9" s="3">
        <f t="shared" si="2"/>
        <v>15674.35</v>
      </c>
      <c r="I9" s="5">
        <f>SUM(C8*15/100)</f>
        <v>1662</v>
      </c>
      <c r="J9" s="3">
        <f t="shared" si="3"/>
        <v>17336.35</v>
      </c>
      <c r="K9" s="184"/>
      <c r="L9" s="155"/>
      <c r="M9" s="193"/>
      <c r="N9" s="205"/>
    </row>
    <row r="10" spans="1:14" ht="24.75" customHeight="1">
      <c r="A10" s="196"/>
      <c r="B10" s="12">
        <v>3</v>
      </c>
      <c r="C10" s="4">
        <v>12090</v>
      </c>
      <c r="D10" s="4">
        <v>700</v>
      </c>
      <c r="E10" s="5">
        <f>SUM(C8*40/100)</f>
        <v>4432</v>
      </c>
      <c r="F10" s="3">
        <f t="shared" si="0"/>
        <v>1088.1</v>
      </c>
      <c r="G10" s="4">
        <f t="shared" si="1"/>
        <v>505</v>
      </c>
      <c r="H10" s="3">
        <f t="shared" si="2"/>
        <v>16133.9</v>
      </c>
      <c r="I10" s="5">
        <f>SUM(C8*15/100)</f>
        <v>1662</v>
      </c>
      <c r="J10" s="3">
        <f t="shared" si="3"/>
        <v>17795.9</v>
      </c>
      <c r="K10" s="184"/>
      <c r="L10" s="155" t="s">
        <v>38</v>
      </c>
      <c r="M10" s="193"/>
      <c r="N10" s="205"/>
    </row>
    <row r="11" spans="1:14" ht="24.75" customHeight="1" thickBot="1">
      <c r="A11" s="197"/>
      <c r="B11" s="13">
        <v>4</v>
      </c>
      <c r="C11" s="6">
        <v>12595</v>
      </c>
      <c r="D11" s="6">
        <v>700</v>
      </c>
      <c r="E11" s="15">
        <f>SUM(C8*40/100)</f>
        <v>4432</v>
      </c>
      <c r="F11" s="7">
        <f t="shared" si="0"/>
        <v>1133.55</v>
      </c>
      <c r="G11" s="6">
        <f t="shared" si="1"/>
        <v>505</v>
      </c>
      <c r="H11" s="7">
        <f t="shared" si="2"/>
        <v>16593.45</v>
      </c>
      <c r="I11" s="15">
        <f>SUM(C8*15/100)</f>
        <v>1662</v>
      </c>
      <c r="J11" s="7">
        <f t="shared" si="3"/>
        <v>18255.45</v>
      </c>
      <c r="K11" s="185"/>
      <c r="L11" s="156"/>
      <c r="M11" s="194"/>
      <c r="N11" s="206"/>
    </row>
    <row r="12" spans="1:14" ht="24.75" customHeight="1">
      <c r="A12" s="198" t="s">
        <v>9</v>
      </c>
      <c r="B12" s="11">
        <v>1</v>
      </c>
      <c r="C12" s="8">
        <v>13100</v>
      </c>
      <c r="D12" s="8">
        <v>700</v>
      </c>
      <c r="E12" s="9">
        <f>SUM(C12*35/100)</f>
        <v>4585</v>
      </c>
      <c r="F12" s="9">
        <f t="shared" si="0"/>
        <v>1179</v>
      </c>
      <c r="G12" s="8">
        <f t="shared" si="1"/>
        <v>560</v>
      </c>
      <c r="H12" s="9">
        <f t="shared" si="2"/>
        <v>17206</v>
      </c>
      <c r="I12" s="9">
        <f>SUM(C12*15/100)</f>
        <v>1965</v>
      </c>
      <c r="J12" s="9">
        <f t="shared" si="3"/>
        <v>19171</v>
      </c>
      <c r="K12" s="183">
        <v>600</v>
      </c>
      <c r="L12" s="176" t="s">
        <v>37</v>
      </c>
      <c r="M12" s="192" t="s">
        <v>21</v>
      </c>
      <c r="N12" s="204" t="s">
        <v>56</v>
      </c>
    </row>
    <row r="13" spans="1:14" ht="24.75" customHeight="1">
      <c r="A13" s="196"/>
      <c r="B13" s="12">
        <v>2</v>
      </c>
      <c r="C13" s="4">
        <v>13660</v>
      </c>
      <c r="D13" s="4">
        <v>700</v>
      </c>
      <c r="E13" s="5">
        <f>SUM(C12*35/100)</f>
        <v>4585</v>
      </c>
      <c r="F13" s="3">
        <f t="shared" si="0"/>
        <v>1229.4</v>
      </c>
      <c r="G13" s="4">
        <f t="shared" si="1"/>
        <v>560</v>
      </c>
      <c r="H13" s="3">
        <f t="shared" si="2"/>
        <v>17715.6</v>
      </c>
      <c r="I13" s="5">
        <f>SUM(C12*15/100)</f>
        <v>1965</v>
      </c>
      <c r="J13" s="3">
        <f t="shared" si="3"/>
        <v>19680.6</v>
      </c>
      <c r="K13" s="184"/>
      <c r="L13" s="155"/>
      <c r="M13" s="193"/>
      <c r="N13" s="205"/>
    </row>
    <row r="14" spans="1:14" ht="24.75" customHeight="1">
      <c r="A14" s="196"/>
      <c r="B14" s="12">
        <v>3</v>
      </c>
      <c r="C14" s="4">
        <v>14220</v>
      </c>
      <c r="D14" s="4">
        <v>700</v>
      </c>
      <c r="E14" s="5">
        <f>SUM(C12*35/100)</f>
        <v>4585</v>
      </c>
      <c r="F14" s="3">
        <f t="shared" si="0"/>
        <v>1279.8</v>
      </c>
      <c r="G14" s="4">
        <f t="shared" si="1"/>
        <v>560</v>
      </c>
      <c r="H14" s="3">
        <f t="shared" si="2"/>
        <v>18225.2</v>
      </c>
      <c r="I14" s="5">
        <f>SUM(C12*15/100)</f>
        <v>1965</v>
      </c>
      <c r="J14" s="3">
        <f t="shared" si="3"/>
        <v>20190.2</v>
      </c>
      <c r="K14" s="184"/>
      <c r="L14" s="155" t="s">
        <v>38</v>
      </c>
      <c r="M14" s="193"/>
      <c r="N14" s="205"/>
    </row>
    <row r="15" spans="1:14" ht="24.75" customHeight="1" thickBot="1">
      <c r="A15" s="197"/>
      <c r="B15" s="13">
        <v>4</v>
      </c>
      <c r="C15" s="6">
        <v>14780</v>
      </c>
      <c r="D15" s="6">
        <v>700</v>
      </c>
      <c r="E15" s="15">
        <f>SUM(C12*35/100)</f>
        <v>4585</v>
      </c>
      <c r="F15" s="7">
        <f t="shared" si="0"/>
        <v>1330.2</v>
      </c>
      <c r="G15" s="6">
        <f t="shared" si="1"/>
        <v>560</v>
      </c>
      <c r="H15" s="7">
        <f t="shared" si="2"/>
        <v>18734.8</v>
      </c>
      <c r="I15" s="15">
        <f>SUM(C12*15/100)</f>
        <v>1965</v>
      </c>
      <c r="J15" s="7">
        <f t="shared" si="3"/>
        <v>20699.8</v>
      </c>
      <c r="K15" s="185"/>
      <c r="L15" s="156"/>
      <c r="M15" s="194"/>
      <c r="N15" s="206"/>
    </row>
    <row r="16" spans="1:14" ht="24.75" customHeight="1">
      <c r="A16" s="198" t="s">
        <v>10</v>
      </c>
      <c r="B16" s="11">
        <v>1</v>
      </c>
      <c r="C16" s="8">
        <v>15340</v>
      </c>
      <c r="D16" s="8">
        <v>900</v>
      </c>
      <c r="E16" s="9">
        <f>SUM(C16*30/100)</f>
        <v>4602</v>
      </c>
      <c r="F16" s="10">
        <f t="shared" si="0"/>
        <v>1380.6</v>
      </c>
      <c r="G16" s="8">
        <f t="shared" si="1"/>
        <v>620</v>
      </c>
      <c r="H16" s="10">
        <f t="shared" si="2"/>
        <v>19461.4</v>
      </c>
      <c r="I16" s="9">
        <f>SUM(C16*15/100)</f>
        <v>2301</v>
      </c>
      <c r="J16" s="10">
        <f t="shared" si="3"/>
        <v>21762.4</v>
      </c>
      <c r="K16" s="183">
        <v>600</v>
      </c>
      <c r="L16" s="176" t="s">
        <v>44</v>
      </c>
      <c r="M16" s="192" t="s">
        <v>23</v>
      </c>
      <c r="N16" s="204" t="s">
        <v>24</v>
      </c>
    </row>
    <row r="17" spans="1:14" ht="24.75" customHeight="1">
      <c r="A17" s="196"/>
      <c r="B17" s="12">
        <v>2</v>
      </c>
      <c r="C17" s="4">
        <v>15960</v>
      </c>
      <c r="D17" s="4">
        <v>900</v>
      </c>
      <c r="E17" s="5">
        <f>SUM(C16*30/100)</f>
        <v>4602</v>
      </c>
      <c r="F17" s="3">
        <f t="shared" si="0"/>
        <v>1436.4</v>
      </c>
      <c r="G17" s="4">
        <f t="shared" si="1"/>
        <v>620</v>
      </c>
      <c r="H17" s="3">
        <f t="shared" si="2"/>
        <v>20025.6</v>
      </c>
      <c r="I17" s="5">
        <f>SUM(C16*15/100)</f>
        <v>2301</v>
      </c>
      <c r="J17" s="3">
        <f t="shared" si="3"/>
        <v>22326.6</v>
      </c>
      <c r="K17" s="184"/>
      <c r="L17" s="155"/>
      <c r="M17" s="193"/>
      <c r="N17" s="205"/>
    </row>
    <row r="18" spans="1:14" ht="24.75" customHeight="1">
      <c r="A18" s="196"/>
      <c r="B18" s="12">
        <v>3</v>
      </c>
      <c r="C18" s="4">
        <v>16580</v>
      </c>
      <c r="D18" s="4">
        <v>900</v>
      </c>
      <c r="E18" s="5">
        <f>SUM(C16*30/100)</f>
        <v>4602</v>
      </c>
      <c r="F18" s="3">
        <f t="shared" si="0"/>
        <v>1492.2</v>
      </c>
      <c r="G18" s="4">
        <f t="shared" si="1"/>
        <v>620</v>
      </c>
      <c r="H18" s="3">
        <f t="shared" si="2"/>
        <v>20589.8</v>
      </c>
      <c r="I18" s="5">
        <f>SUM(C16*15/100)</f>
        <v>2301</v>
      </c>
      <c r="J18" s="3">
        <f t="shared" si="3"/>
        <v>22890.8</v>
      </c>
      <c r="K18" s="184"/>
      <c r="L18" s="155" t="s">
        <v>45</v>
      </c>
      <c r="M18" s="193"/>
      <c r="N18" s="205"/>
    </row>
    <row r="19" spans="1:14" ht="24.75" customHeight="1" thickBot="1">
      <c r="A19" s="197"/>
      <c r="B19" s="13">
        <v>4</v>
      </c>
      <c r="C19" s="6">
        <v>17200</v>
      </c>
      <c r="D19" s="6">
        <v>900</v>
      </c>
      <c r="E19" s="15">
        <f>SUM(C16*30/100)</f>
        <v>4602</v>
      </c>
      <c r="F19" s="15">
        <f t="shared" si="0"/>
        <v>1548</v>
      </c>
      <c r="G19" s="6">
        <f t="shared" si="1"/>
        <v>620</v>
      </c>
      <c r="H19" s="15">
        <f t="shared" si="2"/>
        <v>21154</v>
      </c>
      <c r="I19" s="5">
        <f>SUM(C16*15/100)</f>
        <v>2301</v>
      </c>
      <c r="J19" s="15">
        <f t="shared" si="3"/>
        <v>23455</v>
      </c>
      <c r="K19" s="185"/>
      <c r="L19" s="156"/>
      <c r="M19" s="194"/>
      <c r="N19" s="206"/>
    </row>
    <row r="20" spans="1:14" ht="24.75" customHeight="1">
      <c r="A20" s="198" t="s">
        <v>11</v>
      </c>
      <c r="B20" s="11">
        <v>1</v>
      </c>
      <c r="C20" s="8">
        <v>17820</v>
      </c>
      <c r="D20" s="8">
        <v>900</v>
      </c>
      <c r="E20" s="9">
        <f>SUM(C20*25/100)</f>
        <v>4455</v>
      </c>
      <c r="F20" s="10">
        <f t="shared" si="0"/>
        <v>1603.8</v>
      </c>
      <c r="G20" s="8">
        <f t="shared" si="1"/>
        <v>675</v>
      </c>
      <c r="H20" s="10">
        <f t="shared" si="2"/>
        <v>21571.2</v>
      </c>
      <c r="I20" s="9">
        <f>SUM(C20*15/100)</f>
        <v>2673</v>
      </c>
      <c r="J20" s="10">
        <f t="shared" si="3"/>
        <v>24244.2</v>
      </c>
      <c r="K20" s="183">
        <v>700</v>
      </c>
      <c r="L20" s="176" t="s">
        <v>44</v>
      </c>
      <c r="M20" s="192" t="s">
        <v>25</v>
      </c>
      <c r="N20" s="204" t="s">
        <v>24</v>
      </c>
    </row>
    <row r="21" spans="1:14" ht="24.75" customHeight="1">
      <c r="A21" s="196"/>
      <c r="B21" s="12">
        <v>2</v>
      </c>
      <c r="C21" s="4">
        <v>18495</v>
      </c>
      <c r="D21" s="4">
        <v>900</v>
      </c>
      <c r="E21" s="5">
        <f>SUM(C20*25/100)</f>
        <v>4455</v>
      </c>
      <c r="F21" s="3">
        <f t="shared" si="0"/>
        <v>1664.55</v>
      </c>
      <c r="G21" s="4">
        <f t="shared" si="1"/>
        <v>675</v>
      </c>
      <c r="H21" s="3">
        <f t="shared" si="2"/>
        <v>22185.45</v>
      </c>
      <c r="I21" s="5">
        <f>SUM(C20*15/100)</f>
        <v>2673</v>
      </c>
      <c r="J21" s="3">
        <f t="shared" si="3"/>
        <v>24858.45</v>
      </c>
      <c r="K21" s="184"/>
      <c r="L21" s="155"/>
      <c r="M21" s="193"/>
      <c r="N21" s="205"/>
    </row>
    <row r="22" spans="1:14" ht="24.75" customHeight="1">
      <c r="A22" s="196"/>
      <c r="B22" s="12">
        <v>3</v>
      </c>
      <c r="C22" s="4">
        <v>19170</v>
      </c>
      <c r="D22" s="4">
        <v>900</v>
      </c>
      <c r="E22" s="5">
        <f>SUM(C20*25/100)</f>
        <v>4455</v>
      </c>
      <c r="F22" s="3">
        <f t="shared" si="0"/>
        <v>1725.3</v>
      </c>
      <c r="G22" s="4">
        <f t="shared" si="1"/>
        <v>675</v>
      </c>
      <c r="H22" s="3">
        <f t="shared" si="2"/>
        <v>22799.7</v>
      </c>
      <c r="I22" s="5">
        <f>SUM(C20*15/100)</f>
        <v>2673</v>
      </c>
      <c r="J22" s="3">
        <f t="shared" si="3"/>
        <v>25472.7</v>
      </c>
      <c r="K22" s="184"/>
      <c r="L22" s="155" t="s">
        <v>45</v>
      </c>
      <c r="M22" s="193"/>
      <c r="N22" s="205"/>
    </row>
    <row r="23" spans="1:14" ht="24.75" customHeight="1" thickBot="1">
      <c r="A23" s="197"/>
      <c r="B23" s="13">
        <v>4</v>
      </c>
      <c r="C23" s="6">
        <v>19845</v>
      </c>
      <c r="D23" s="6">
        <v>900</v>
      </c>
      <c r="E23" s="15">
        <f>SUM(C20*25/100)</f>
        <v>4455</v>
      </c>
      <c r="F23" s="7">
        <f t="shared" si="0"/>
        <v>1786.05</v>
      </c>
      <c r="G23" s="6">
        <f t="shared" si="1"/>
        <v>675</v>
      </c>
      <c r="H23" s="7">
        <f t="shared" si="2"/>
        <v>23413.95</v>
      </c>
      <c r="I23" s="15">
        <f>SUM(C20*15/100)</f>
        <v>2673</v>
      </c>
      <c r="J23" s="7">
        <f t="shared" si="3"/>
        <v>26086.95</v>
      </c>
      <c r="K23" s="185"/>
      <c r="L23" s="156"/>
      <c r="M23" s="194"/>
      <c r="N23" s="206"/>
    </row>
    <row r="24" spans="1:14" ht="24.75" customHeight="1">
      <c r="A24" s="198" t="s">
        <v>12</v>
      </c>
      <c r="B24" s="11">
        <v>1</v>
      </c>
      <c r="C24" s="8">
        <v>20520</v>
      </c>
      <c r="D24" s="8">
        <v>900</v>
      </c>
      <c r="E24" s="9">
        <f>SUM(C24*20/100)</f>
        <v>4104</v>
      </c>
      <c r="F24" s="10">
        <f t="shared" si="0"/>
        <v>1846.8</v>
      </c>
      <c r="G24" s="8">
        <f t="shared" si="1"/>
        <v>735</v>
      </c>
      <c r="H24" s="10">
        <f t="shared" si="2"/>
        <v>23677.2</v>
      </c>
      <c r="I24" s="9">
        <f>SUM(C24*15/100)</f>
        <v>3078</v>
      </c>
      <c r="J24" s="10">
        <f t="shared" si="3"/>
        <v>26755.2</v>
      </c>
      <c r="K24" s="183">
        <v>700</v>
      </c>
      <c r="L24" s="176" t="s">
        <v>44</v>
      </c>
      <c r="M24" s="192" t="s">
        <v>25</v>
      </c>
      <c r="N24" s="204" t="s">
        <v>24</v>
      </c>
    </row>
    <row r="25" spans="1:14" ht="24.75" customHeight="1">
      <c r="A25" s="196"/>
      <c r="B25" s="12">
        <v>2</v>
      </c>
      <c r="C25" s="4">
        <v>21255</v>
      </c>
      <c r="D25" s="4">
        <v>900</v>
      </c>
      <c r="E25" s="5">
        <f>SUM(C24*20/100)</f>
        <v>4104</v>
      </c>
      <c r="F25" s="3">
        <f t="shared" si="0"/>
        <v>1912.95</v>
      </c>
      <c r="G25" s="4">
        <f t="shared" si="1"/>
        <v>735</v>
      </c>
      <c r="H25" s="3">
        <f t="shared" si="2"/>
        <v>24346.05</v>
      </c>
      <c r="I25" s="5">
        <f>SUM(C24*15/100)</f>
        <v>3078</v>
      </c>
      <c r="J25" s="3">
        <f t="shared" si="3"/>
        <v>27424.05</v>
      </c>
      <c r="K25" s="184"/>
      <c r="L25" s="155"/>
      <c r="M25" s="193"/>
      <c r="N25" s="205"/>
    </row>
    <row r="26" spans="1:14" ht="24.75" customHeight="1">
      <c r="A26" s="196"/>
      <c r="B26" s="12">
        <v>3</v>
      </c>
      <c r="C26" s="4">
        <v>21990</v>
      </c>
      <c r="D26" s="4">
        <v>900</v>
      </c>
      <c r="E26" s="5">
        <f>SUM(C24*20/100)</f>
        <v>4104</v>
      </c>
      <c r="F26" s="3">
        <f t="shared" si="0"/>
        <v>1979.1</v>
      </c>
      <c r="G26" s="4">
        <f t="shared" si="1"/>
        <v>735</v>
      </c>
      <c r="H26" s="3">
        <f t="shared" si="2"/>
        <v>25014.9</v>
      </c>
      <c r="I26" s="5">
        <f>SUM(C24*15/100)</f>
        <v>3078</v>
      </c>
      <c r="J26" s="3">
        <f t="shared" si="3"/>
        <v>28092.9</v>
      </c>
      <c r="K26" s="184"/>
      <c r="L26" s="155" t="s">
        <v>45</v>
      </c>
      <c r="M26" s="193"/>
      <c r="N26" s="205"/>
    </row>
    <row r="27" spans="1:14" ht="24.75" customHeight="1" thickBot="1">
      <c r="A27" s="197"/>
      <c r="B27" s="13">
        <v>4</v>
      </c>
      <c r="C27" s="6">
        <v>22725</v>
      </c>
      <c r="D27" s="6">
        <v>900</v>
      </c>
      <c r="E27" s="15">
        <f>SUM(C24*20/100)</f>
        <v>4104</v>
      </c>
      <c r="F27" s="7">
        <f t="shared" si="0"/>
        <v>2045.25</v>
      </c>
      <c r="G27" s="6">
        <f t="shared" si="1"/>
        <v>735</v>
      </c>
      <c r="H27" s="7">
        <f t="shared" si="2"/>
        <v>25683.75</v>
      </c>
      <c r="I27" s="15">
        <f>SUM(C24*15/100)</f>
        <v>3078</v>
      </c>
      <c r="J27" s="7">
        <f t="shared" si="3"/>
        <v>28761.75</v>
      </c>
      <c r="K27" s="185"/>
      <c r="L27" s="156"/>
      <c r="M27" s="194"/>
      <c r="N27" s="206"/>
    </row>
    <row r="28" spans="1:14" ht="24.75" customHeight="1">
      <c r="A28" s="195" t="s">
        <v>13</v>
      </c>
      <c r="B28" s="11">
        <v>1</v>
      </c>
      <c r="C28" s="8">
        <v>23460</v>
      </c>
      <c r="D28" s="8">
        <v>900</v>
      </c>
      <c r="E28" s="9">
        <f>SUM(C28*20/100)</f>
        <v>4692</v>
      </c>
      <c r="F28" s="10">
        <f t="shared" si="0"/>
        <v>2111.4</v>
      </c>
      <c r="G28" s="8">
        <f t="shared" si="1"/>
        <v>790</v>
      </c>
      <c r="H28" s="10">
        <f t="shared" si="2"/>
        <v>26940.6</v>
      </c>
      <c r="I28" s="9">
        <f>SUM(C28*15/100)</f>
        <v>3519</v>
      </c>
      <c r="J28" s="10">
        <f t="shared" si="3"/>
        <v>30459.6</v>
      </c>
      <c r="K28" s="183">
        <v>700</v>
      </c>
      <c r="L28" s="176" t="s">
        <v>44</v>
      </c>
      <c r="M28" s="151" t="s">
        <v>55</v>
      </c>
      <c r="N28" s="204" t="s">
        <v>24</v>
      </c>
    </row>
    <row r="29" spans="1:14" ht="24.75" customHeight="1">
      <c r="A29" s="196"/>
      <c r="B29" s="12">
        <v>2</v>
      </c>
      <c r="C29" s="4">
        <v>24250</v>
      </c>
      <c r="D29" s="4">
        <v>900</v>
      </c>
      <c r="E29" s="5">
        <f>SUM(C28*20/100)</f>
        <v>4692</v>
      </c>
      <c r="F29" s="3">
        <f t="shared" si="0"/>
        <v>2182.5</v>
      </c>
      <c r="G29" s="4">
        <f t="shared" si="1"/>
        <v>790</v>
      </c>
      <c r="H29" s="3">
        <f t="shared" si="2"/>
        <v>27659.5</v>
      </c>
      <c r="I29" s="5">
        <f>SUM(C28*15/100)</f>
        <v>3519</v>
      </c>
      <c r="J29" s="3">
        <f t="shared" si="3"/>
        <v>31178.5</v>
      </c>
      <c r="K29" s="184"/>
      <c r="L29" s="155"/>
      <c r="M29" s="152"/>
      <c r="N29" s="205"/>
    </row>
    <row r="30" spans="1:14" ht="24.75" customHeight="1">
      <c r="A30" s="196"/>
      <c r="B30" s="12">
        <v>3</v>
      </c>
      <c r="C30" s="4">
        <v>25040</v>
      </c>
      <c r="D30" s="4">
        <v>900</v>
      </c>
      <c r="E30" s="5">
        <f>SUM(C28*20/100)</f>
        <v>4692</v>
      </c>
      <c r="F30" s="3">
        <f t="shared" si="0"/>
        <v>2253.6</v>
      </c>
      <c r="G30" s="4">
        <f t="shared" si="1"/>
        <v>790</v>
      </c>
      <c r="H30" s="3">
        <f t="shared" si="2"/>
        <v>28378.4</v>
      </c>
      <c r="I30" s="5">
        <f>SUM(C28*15/100)</f>
        <v>3519</v>
      </c>
      <c r="J30" s="3">
        <f t="shared" si="3"/>
        <v>31897.4</v>
      </c>
      <c r="K30" s="184"/>
      <c r="L30" s="155" t="s">
        <v>45</v>
      </c>
      <c r="M30" s="152"/>
      <c r="N30" s="205"/>
    </row>
    <row r="31" spans="1:14" ht="24.75" customHeight="1" thickBot="1">
      <c r="A31" s="197"/>
      <c r="B31" s="13">
        <v>4</v>
      </c>
      <c r="C31" s="6">
        <v>25830</v>
      </c>
      <c r="D31" s="6">
        <v>900</v>
      </c>
      <c r="E31" s="15">
        <f>SUM(C28*20/100)</f>
        <v>4692</v>
      </c>
      <c r="F31" s="7">
        <f t="shared" si="0"/>
        <v>2324.7</v>
      </c>
      <c r="G31" s="6">
        <f>SUM(C31-C30)</f>
        <v>790</v>
      </c>
      <c r="H31" s="7">
        <f t="shared" si="2"/>
        <v>29097.3</v>
      </c>
      <c r="I31" s="15">
        <f>SUM(C28*15/100)</f>
        <v>3519</v>
      </c>
      <c r="J31" s="7">
        <f t="shared" si="3"/>
        <v>32616.3</v>
      </c>
      <c r="K31" s="185"/>
      <c r="L31" s="156"/>
      <c r="M31" s="153"/>
      <c r="N31" s="206"/>
    </row>
    <row r="33" spans="1:12" ht="15.75">
      <c r="A33" s="177" t="s">
        <v>28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</sheetData>
  <sheetProtection password="DBEE" sheet="1"/>
  <mergeCells count="58">
    <mergeCell ref="A1:N1"/>
    <mergeCell ref="M24:M27"/>
    <mergeCell ref="N24:N27"/>
    <mergeCell ref="L26:L27"/>
    <mergeCell ref="L28:L29"/>
    <mergeCell ref="M28:M31"/>
    <mergeCell ref="N28:N31"/>
    <mergeCell ref="L30:L31"/>
    <mergeCell ref="L16:L17"/>
    <mergeCell ref="M16:M19"/>
    <mergeCell ref="N16:N19"/>
    <mergeCell ref="L18:L19"/>
    <mergeCell ref="L20:L21"/>
    <mergeCell ref="M20:M23"/>
    <mergeCell ref="N20:N23"/>
    <mergeCell ref="L22:L23"/>
    <mergeCell ref="M8:M11"/>
    <mergeCell ref="N8:N11"/>
    <mergeCell ref="L10:L11"/>
    <mergeCell ref="L12:L13"/>
    <mergeCell ref="M12:M15"/>
    <mergeCell ref="N12:N15"/>
    <mergeCell ref="L14:L15"/>
    <mergeCell ref="L8:L9"/>
    <mergeCell ref="E2:E3"/>
    <mergeCell ref="F2:F3"/>
    <mergeCell ref="M2:M3"/>
    <mergeCell ref="N2:N3"/>
    <mergeCell ref="L4:L5"/>
    <mergeCell ref="M4:M7"/>
    <mergeCell ref="N4:N7"/>
    <mergeCell ref="L6:L7"/>
    <mergeCell ref="K24:K27"/>
    <mergeCell ref="K20:K23"/>
    <mergeCell ref="H2:H3"/>
    <mergeCell ref="I2:I3"/>
    <mergeCell ref="G2:G3"/>
    <mergeCell ref="A2:A3"/>
    <mergeCell ref="A24:A27"/>
    <mergeCell ref="B2:B3"/>
    <mergeCell ref="C2:C3"/>
    <mergeCell ref="D2:D3"/>
    <mergeCell ref="A28:A31"/>
    <mergeCell ref="A4:A7"/>
    <mergeCell ref="A8:A11"/>
    <mergeCell ref="A12:A15"/>
    <mergeCell ref="A16:A19"/>
    <mergeCell ref="A20:A23"/>
    <mergeCell ref="L24:L25"/>
    <mergeCell ref="A33:L33"/>
    <mergeCell ref="K28:K31"/>
    <mergeCell ref="K8:K11"/>
    <mergeCell ref="J2:J3"/>
    <mergeCell ref="K2:K3"/>
    <mergeCell ref="L2:L3"/>
    <mergeCell ref="K4:K7"/>
    <mergeCell ref="K16:K19"/>
    <mergeCell ref="K12:K15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jet9</dc:creator>
  <cp:keywords/>
  <dc:description/>
  <cp:lastModifiedBy>sami</cp:lastModifiedBy>
  <cp:lastPrinted>2011-06-25T22:42:30Z</cp:lastPrinted>
  <dcterms:created xsi:type="dcterms:W3CDTF">2005-08-28T05:20:15Z</dcterms:created>
  <dcterms:modified xsi:type="dcterms:W3CDTF">2011-06-29T19:13:09Z</dcterms:modified>
  <cp:category/>
  <cp:version/>
  <cp:contentType/>
  <cp:contentStatus/>
</cp:coreProperties>
</file>